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lex.pereira\Downloads\"/>
    </mc:Choice>
  </mc:AlternateContent>
  <xr:revisionPtr revIDLastSave="0" documentId="13_ncr:1_{0BFE7654-EA9A-43AF-BC4A-CA6BC40B382D}" xr6:coauthVersionLast="47" xr6:coauthVersionMax="47" xr10:uidLastSave="{00000000-0000-0000-0000-000000000000}"/>
  <bookViews>
    <workbookView xWindow="-120" yWindow="-120" windowWidth="29040" windowHeight="15720" tabRatio="500" firstSheet="4" activeTab="11" xr2:uid="{00000000-000D-0000-FFFF-FFFF00000000}"/>
  </bookViews>
  <sheets>
    <sheet name="CAPA" sheetId="25" r:id="rId1"/>
    <sheet name="DASHBOARD" sheetId="5" r:id="rId2"/>
    <sheet name="CUSTOS FIXOS +CUSTO  MEDIDO" sheetId="24" r:id="rId3"/>
    <sheet name="CUSTOS VARIÁVEIS " sheetId="7" r:id="rId4"/>
    <sheet name="CRONOGRAMA " sheetId="8" r:id="rId5"/>
    <sheet name="FATOR K" sheetId="18" r:id="rId6"/>
    <sheet name="1.1 COORD" sheetId="10" r:id="rId7"/>
    <sheet name="1.2 MOB SOCIAL" sheetId="9" r:id="rId8"/>
    <sheet name="1.3 AUX ADM" sheetId="11" r:id="rId9"/>
    <sheet name="Orç_20-30" sheetId="19" state="hidden" r:id="rId10"/>
    <sheet name="Crono_20-30" sheetId="20" state="hidden" r:id="rId11"/>
    <sheet name="REFERÊNCIAS" sheetId="21" r:id="rId12"/>
  </sheets>
  <definedNames>
    <definedName name="_xlnm.Print_Area" localSheetId="6">'1.1 COORD'!$A$1:$D$86</definedName>
    <definedName name="_xlnm.Print_Area" localSheetId="7">'1.2 MOB SOCIAL'!$A$1:$D$80</definedName>
    <definedName name="_xlnm.Print_Area" localSheetId="8">'1.3 AUX ADM'!$A$1:$D$90</definedName>
    <definedName name="_xlnm.Print_Area" localSheetId="0">CAPA!$A$1:$P$31</definedName>
    <definedName name="_xlnm.Print_Area" localSheetId="10">'Crono_20-30'!$A$2:$H$30</definedName>
    <definedName name="_xlnm.Print_Area" localSheetId="4">'CRONOGRAMA '!$A$1:$L$46</definedName>
    <definedName name="_xlnm.Print_Area" localSheetId="2">'CUSTOS FIXOS +CUSTO  MEDIDO'!$A$1:$L$22</definedName>
    <definedName name="_xlnm.Print_Area" localSheetId="3">'CUSTOS VARIÁVEIS '!$A$1:$J$24</definedName>
    <definedName name="_xlnm.Print_Area" localSheetId="1">DASHBOARD!$A$1:$I$42</definedName>
    <definedName name="_xlnm.Print_Area" localSheetId="5">'FATOR K'!$A$1:$K$26</definedName>
    <definedName name="_xlnm.Print_Area" localSheetId="9">'Orç_20-30'!$A$1:$G$82</definedName>
    <definedName name="_xlnm.Print_Area" localSheetId="11">REFERÊNCIAS!$A$1:$M$21</definedName>
    <definedName name="_xlnm.Print_Titles" localSheetId="6">'1.1 COORD'!$1:$1</definedName>
    <definedName name="_xlnm.Print_Titles" localSheetId="7">'1.2 MOB SOCIAL'!$1:$1</definedName>
    <definedName name="_xlnm.Print_Titles" localSheetId="8">'1.3 AUX ADM'!$1:$1</definedName>
    <definedName name="_xlnm.Print_Titles" localSheetId="2">'CUSTOS FIXOS +CUSTO  MEDIDO'!$1:$1</definedName>
    <definedName name="_xlnm.Print_Titles" localSheetId="3">'CUSTOS VARIÁVEIS '!$1:$1</definedName>
    <definedName name="_xlnm.Print_Titles" localSheetId="11">REFERÊNCIAS!$1:$2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6" i="10" l="1"/>
  <c r="E7" i="24"/>
  <c r="E6" i="24"/>
  <c r="E5" i="24"/>
  <c r="D7" i="24"/>
  <c r="D6" i="24"/>
  <c r="D5" i="24"/>
  <c r="L79" i="19"/>
  <c r="F76" i="19"/>
  <c r="E76" i="19"/>
  <c r="G76" i="19" s="1"/>
  <c r="B76" i="19"/>
  <c r="E75" i="19"/>
  <c r="G75" i="19" s="1"/>
  <c r="F74" i="19"/>
  <c r="E74" i="19"/>
  <c r="G74" i="19" s="1"/>
  <c r="B74" i="19"/>
  <c r="F73" i="19"/>
  <c r="E73" i="19"/>
  <c r="G73" i="19" s="1"/>
  <c r="B73" i="19"/>
  <c r="F72" i="19"/>
  <c r="E72" i="19"/>
  <c r="G72" i="19" s="1"/>
  <c r="G71" i="19" s="1"/>
  <c r="B72" i="19"/>
  <c r="F70" i="19"/>
  <c r="E70" i="19"/>
  <c r="G70" i="19" s="1"/>
  <c r="B70" i="19"/>
  <c r="F69" i="19"/>
  <c r="E69" i="19"/>
  <c r="G69" i="19" s="1"/>
  <c r="B69" i="19"/>
  <c r="F68" i="19"/>
  <c r="E68" i="19"/>
  <c r="G68" i="19" s="1"/>
  <c r="B68" i="19"/>
  <c r="F67" i="19"/>
  <c r="E67" i="19"/>
  <c r="G67" i="19" s="1"/>
  <c r="B67" i="19"/>
  <c r="F66" i="19"/>
  <c r="E66" i="19"/>
  <c r="G66" i="19" s="1"/>
  <c r="B66" i="19"/>
  <c r="E65" i="19"/>
  <c r="G65" i="19" s="1"/>
  <c r="E64" i="19"/>
  <c r="G64" i="19" s="1"/>
  <c r="E63" i="19"/>
  <c r="G63" i="19" s="1"/>
  <c r="G62" i="19" s="1"/>
  <c r="F61" i="19"/>
  <c r="E61" i="19"/>
  <c r="G61" i="19" s="1"/>
  <c r="B61" i="19"/>
  <c r="F60" i="19"/>
  <c r="E60" i="19"/>
  <c r="G60" i="19" s="1"/>
  <c r="B60" i="19"/>
  <c r="F59" i="19"/>
  <c r="E59" i="19"/>
  <c r="G59" i="19" s="1"/>
  <c r="B59" i="19"/>
  <c r="F58" i="19"/>
  <c r="E58" i="19"/>
  <c r="G58" i="19" s="1"/>
  <c r="B58" i="19"/>
  <c r="F57" i="19"/>
  <c r="E57" i="19"/>
  <c r="G57" i="19" s="1"/>
  <c r="B57" i="19"/>
  <c r="F56" i="19"/>
  <c r="E56" i="19"/>
  <c r="G56" i="19" s="1"/>
  <c r="B56" i="19"/>
  <c r="F55" i="19"/>
  <c r="E55" i="19"/>
  <c r="G55" i="19" s="1"/>
  <c r="B55" i="19"/>
  <c r="E54" i="19"/>
  <c r="G54" i="19" s="1"/>
  <c r="E53" i="19"/>
  <c r="G53" i="19" s="1"/>
  <c r="E52" i="19"/>
  <c r="G52" i="19" s="1"/>
  <c r="G51" i="19" s="1"/>
  <c r="F50" i="19"/>
  <c r="E50" i="19"/>
  <c r="G50" i="19" s="1"/>
  <c r="B50" i="19"/>
  <c r="F49" i="19"/>
  <c r="E49" i="19"/>
  <c r="G49" i="19" s="1"/>
  <c r="B49" i="19"/>
  <c r="F48" i="19"/>
  <c r="E48" i="19"/>
  <c r="G48" i="19" s="1"/>
  <c r="B48" i="19"/>
  <c r="F47" i="19"/>
  <c r="E47" i="19"/>
  <c r="G47" i="19" s="1"/>
  <c r="B47" i="19"/>
  <c r="F46" i="19"/>
  <c r="E46" i="19"/>
  <c r="G46" i="19" s="1"/>
  <c r="B46" i="19"/>
  <c r="F45" i="19"/>
  <c r="E45" i="19"/>
  <c r="G45" i="19" s="1"/>
  <c r="B45" i="19"/>
  <c r="F44" i="19"/>
  <c r="E44" i="19"/>
  <c r="G44" i="19" s="1"/>
  <c r="B44" i="19"/>
  <c r="E43" i="19"/>
  <c r="G43" i="19" s="1"/>
  <c r="E42" i="19"/>
  <c r="G42" i="19" s="1"/>
  <c r="E41" i="19"/>
  <c r="G41" i="19" s="1"/>
  <c r="G40" i="19" s="1"/>
  <c r="F39" i="19"/>
  <c r="E39" i="19"/>
  <c r="G39" i="19" s="1"/>
  <c r="B39" i="19"/>
  <c r="F38" i="19"/>
  <c r="E38" i="19"/>
  <c r="G38" i="19" s="1"/>
  <c r="B38" i="19"/>
  <c r="F37" i="19"/>
  <c r="E37" i="19"/>
  <c r="G37" i="19" s="1"/>
  <c r="B37" i="19"/>
  <c r="F36" i="19"/>
  <c r="E36" i="19"/>
  <c r="G36" i="19" s="1"/>
  <c r="B36" i="19"/>
  <c r="F35" i="19"/>
  <c r="E35" i="19"/>
  <c r="G35" i="19" s="1"/>
  <c r="B35" i="19"/>
  <c r="F34" i="19"/>
  <c r="E34" i="19"/>
  <c r="G34" i="19" s="1"/>
  <c r="B34" i="19"/>
  <c r="E33" i="19"/>
  <c r="G33" i="19" s="1"/>
  <c r="E32" i="19"/>
  <c r="G32" i="19" s="1"/>
  <c r="E31" i="19"/>
  <c r="G31" i="19" s="1"/>
  <c r="G30" i="19" s="1"/>
  <c r="F29" i="19"/>
  <c r="E29" i="19"/>
  <c r="G29" i="19" s="1"/>
  <c r="B29" i="19"/>
  <c r="F28" i="19"/>
  <c r="E28" i="19"/>
  <c r="G28" i="19" s="1"/>
  <c r="B28" i="19"/>
  <c r="F27" i="19"/>
  <c r="E27" i="19"/>
  <c r="G27" i="19" s="1"/>
  <c r="B27" i="19"/>
  <c r="F26" i="19"/>
  <c r="E26" i="19"/>
  <c r="G26" i="19" s="1"/>
  <c r="B26" i="19"/>
  <c r="F25" i="19"/>
  <c r="E25" i="19"/>
  <c r="G25" i="19" s="1"/>
  <c r="B25" i="19"/>
  <c r="E24" i="19"/>
  <c r="G24" i="19" s="1"/>
  <c r="O23" i="19"/>
  <c r="P23" i="19" s="1"/>
  <c r="E23" i="19"/>
  <c r="G23" i="19" s="1"/>
  <c r="O22" i="19"/>
  <c r="P22" i="19" s="1"/>
  <c r="E22" i="19"/>
  <c r="G22" i="19" s="1"/>
  <c r="G21" i="19" s="1"/>
  <c r="F20" i="19"/>
  <c r="E20" i="19"/>
  <c r="G20" i="19" s="1"/>
  <c r="B20" i="19"/>
  <c r="F19" i="19"/>
  <c r="E19" i="19"/>
  <c r="G19" i="19" s="1"/>
  <c r="B19" i="19"/>
  <c r="F18" i="19"/>
  <c r="E18" i="19"/>
  <c r="G18" i="19" s="1"/>
  <c r="G17" i="19" s="1"/>
  <c r="B18" i="19"/>
  <c r="J13" i="18"/>
  <c r="C62" i="11" s="1"/>
  <c r="K8" i="18"/>
  <c r="C65" i="11"/>
  <c r="C64" i="11"/>
  <c r="C63" i="11"/>
  <c r="D60" i="11"/>
  <c r="D59" i="11"/>
  <c r="D58" i="11"/>
  <c r="C39" i="11"/>
  <c r="C32" i="11"/>
  <c r="C23" i="11"/>
  <c r="C12" i="11"/>
  <c r="C43" i="11" s="1"/>
  <c r="C65" i="10"/>
  <c r="C64" i="10"/>
  <c r="C63" i="10"/>
  <c r="C62" i="10"/>
  <c r="D60" i="10"/>
  <c r="D59" i="10"/>
  <c r="D58" i="10"/>
  <c r="C39" i="10"/>
  <c r="C32" i="10"/>
  <c r="C23" i="10"/>
  <c r="C12" i="10"/>
  <c r="C65" i="9"/>
  <c r="C64" i="9"/>
  <c r="C63" i="9"/>
  <c r="C62" i="9"/>
  <c r="D60" i="9"/>
  <c r="D59" i="9"/>
  <c r="D58" i="9"/>
  <c r="C51" i="9"/>
  <c r="C50" i="9"/>
  <c r="C49" i="9"/>
  <c r="C47" i="9"/>
  <c r="C46" i="9"/>
  <c r="D41" i="9"/>
  <c r="D40" i="9"/>
  <c r="D39" i="9" s="1"/>
  <c r="C39" i="9"/>
  <c r="D37" i="9"/>
  <c r="D36" i="9"/>
  <c r="D35" i="9"/>
  <c r="D34" i="9"/>
  <c r="D33" i="9"/>
  <c r="C32" i="9"/>
  <c r="D30" i="9"/>
  <c r="D29" i="9"/>
  <c r="D28" i="9"/>
  <c r="D27" i="9"/>
  <c r="D26" i="9"/>
  <c r="D25" i="9"/>
  <c r="D24" i="9"/>
  <c r="D23" i="9" s="1"/>
  <c r="C23" i="9"/>
  <c r="D21" i="9"/>
  <c r="D20" i="9"/>
  <c r="D19" i="9"/>
  <c r="D18" i="9"/>
  <c r="D17" i="9"/>
  <c r="D16" i="9"/>
  <c r="D15" i="9"/>
  <c r="D14" i="9"/>
  <c r="D13" i="9"/>
  <c r="C12" i="9"/>
  <c r="C17" i="8"/>
  <c r="D17" i="8" s="1"/>
  <c r="D12" i="9" l="1"/>
  <c r="C43" i="9"/>
  <c r="D32" i="9"/>
  <c r="D43" i="9" s="1"/>
  <c r="C43" i="10"/>
  <c r="D61" i="9"/>
  <c r="D61" i="10"/>
  <c r="D61" i="11"/>
  <c r="K18" i="18"/>
  <c r="G80" i="19"/>
  <c r="B15" i="20"/>
  <c r="C16" i="20" s="1"/>
  <c r="C27" i="20" s="1"/>
  <c r="B17" i="20"/>
  <c r="D18" i="20" s="1"/>
  <c r="D27" i="20" s="1"/>
  <c r="B19" i="20"/>
  <c r="E20" i="20" s="1"/>
  <c r="E27" i="20" s="1"/>
  <c r="B21" i="20"/>
  <c r="F22" i="20" s="1"/>
  <c r="F27" i="20" s="1"/>
  <c r="B23" i="20"/>
  <c r="G24" i="20" s="1"/>
  <c r="G27" i="20" s="1"/>
  <c r="B25" i="20"/>
  <c r="H26" i="20" s="1"/>
  <c r="H27" i="20" s="1"/>
  <c r="G77" i="19"/>
  <c r="G78" i="19" s="1"/>
  <c r="K19" i="18"/>
  <c r="K20" i="18"/>
  <c r="K21" i="18"/>
  <c r="D18" i="11"/>
  <c r="D17" i="11"/>
  <c r="D16" i="11"/>
  <c r="D15" i="11"/>
  <c r="D13" i="11"/>
  <c r="D34" i="11"/>
  <c r="D35" i="11"/>
  <c r="D36" i="11"/>
  <c r="D37" i="11"/>
  <c r="D40" i="11"/>
  <c r="D41" i="11"/>
  <c r="C46" i="11"/>
  <c r="C47" i="11"/>
  <c r="C49" i="11"/>
  <c r="C50" i="11"/>
  <c r="C51" i="11"/>
  <c r="D19" i="11"/>
  <c r="D33" i="11"/>
  <c r="D32" i="11" s="1"/>
  <c r="D14" i="11"/>
  <c r="D20" i="11"/>
  <c r="D21" i="11"/>
  <c r="D24" i="11"/>
  <c r="D25" i="11"/>
  <c r="D26" i="11"/>
  <c r="D27" i="11"/>
  <c r="D28" i="11"/>
  <c r="D29" i="11"/>
  <c r="D30" i="11"/>
  <c r="C51" i="10"/>
  <c r="C50" i="10"/>
  <c r="C47" i="10"/>
  <c r="D41" i="10"/>
  <c r="D40" i="10"/>
  <c r="D39" i="10" s="1"/>
  <c r="D37" i="10"/>
  <c r="D36" i="10"/>
  <c r="D35" i="10"/>
  <c r="D34" i="10"/>
  <c r="D13" i="10"/>
  <c r="D14" i="10"/>
  <c r="D15" i="10"/>
  <c r="D16" i="10"/>
  <c r="D17" i="10"/>
  <c r="D18" i="10"/>
  <c r="D19" i="10"/>
  <c r="D20" i="10"/>
  <c r="D21" i="10"/>
  <c r="D24" i="10"/>
  <c r="D26" i="10"/>
  <c r="D27" i="10"/>
  <c r="D28" i="10"/>
  <c r="D29" i="10"/>
  <c r="D30" i="10"/>
  <c r="D33" i="10"/>
  <c r="D25" i="10"/>
  <c r="F15" i="7" l="1"/>
  <c r="I15" i="7" s="1"/>
  <c r="F16" i="7"/>
  <c r="I16" i="7" s="1"/>
  <c r="F17" i="7"/>
  <c r="I17" i="7" s="1"/>
  <c r="F14" i="7"/>
  <c r="I14" i="7" s="1"/>
  <c r="F11" i="24"/>
  <c r="K11" i="24" s="1"/>
  <c r="F12" i="24"/>
  <c r="K12" i="24" s="1"/>
  <c r="F10" i="24"/>
  <c r="K10" i="24" s="1"/>
  <c r="F18" i="24"/>
  <c r="F10" i="7"/>
  <c r="F7" i="7"/>
  <c r="D32" i="10"/>
  <c r="I7" i="7"/>
  <c r="I10" i="7"/>
  <c r="I13" i="7"/>
  <c r="K9" i="24"/>
  <c r="G81" i="19"/>
  <c r="G82" i="19"/>
  <c r="H28" i="20"/>
  <c r="C29" i="20" s="1"/>
  <c r="G28" i="20"/>
  <c r="G30" i="20" s="1"/>
  <c r="F28" i="20"/>
  <c r="F30" i="20" s="1"/>
  <c r="E28" i="20"/>
  <c r="E30" i="20" s="1"/>
  <c r="D28" i="20"/>
  <c r="D30" i="20" s="1"/>
  <c r="C28" i="20"/>
  <c r="C30" i="20" s="1"/>
  <c r="C49" i="10"/>
  <c r="D12" i="11"/>
  <c r="D39" i="11"/>
  <c r="D23" i="11"/>
  <c r="D12" i="10"/>
  <c r="D23" i="10"/>
  <c r="I5" i="7" l="1"/>
  <c r="I19" i="7" s="1"/>
  <c r="H29" i="20"/>
  <c r="G29" i="20"/>
  <c r="D29" i="20"/>
  <c r="F29" i="20"/>
  <c r="E29" i="20"/>
  <c r="H30" i="20"/>
  <c r="D52" i="10"/>
  <c r="C48" i="10"/>
  <c r="C52" i="10" s="1"/>
  <c r="C54" i="10" s="1"/>
  <c r="D57" i="10" s="1"/>
  <c r="D67" i="10" s="1"/>
  <c r="D69" i="10" s="1"/>
  <c r="F5" i="24" s="1"/>
  <c r="D43" i="11"/>
  <c r="D43" i="10"/>
  <c r="F23" i="7" l="1"/>
  <c r="J7" i="7"/>
  <c r="J10" i="7"/>
  <c r="J15" i="7"/>
  <c r="J23" i="7"/>
  <c r="J24" i="7" s="1"/>
  <c r="J17" i="7"/>
  <c r="J16" i="7"/>
  <c r="J14" i="7"/>
  <c r="K5" i="24"/>
  <c r="D52" i="9"/>
  <c r="D54" i="9" s="1"/>
  <c r="C48" i="9"/>
  <c r="C52" i="9" s="1"/>
  <c r="C54" i="9" s="1"/>
  <c r="D57" i="9" s="1"/>
  <c r="D67" i="9" s="1"/>
  <c r="D69" i="9" s="1"/>
  <c r="F6" i="24" s="1"/>
  <c r="D52" i="11"/>
  <c r="D54" i="11" s="1"/>
  <c r="C48" i="11"/>
  <c r="C52" i="11" s="1"/>
  <c r="C54" i="11" s="1"/>
  <c r="D57" i="11" s="1"/>
  <c r="D67" i="11" s="1"/>
  <c r="D69" i="11" s="1"/>
  <c r="F7" i="24" s="1"/>
  <c r="K7" i="24" s="1"/>
  <c r="D54" i="10"/>
  <c r="J5" i="7" l="1"/>
  <c r="J13" i="7"/>
  <c r="C6" i="5"/>
  <c r="I37" i="8"/>
  <c r="H37" i="8"/>
  <c r="G37" i="8"/>
  <c r="F37" i="8"/>
  <c r="E37" i="8"/>
  <c r="D37" i="8"/>
  <c r="C37" i="8"/>
  <c r="I15" i="8"/>
  <c r="G15" i="8"/>
  <c r="E15" i="8"/>
  <c r="E17" i="8" s="1"/>
  <c r="H15" i="8"/>
  <c r="F15" i="8"/>
  <c r="E11" i="8"/>
  <c r="H11" i="8"/>
  <c r="G11" i="8"/>
  <c r="F11" i="8"/>
  <c r="D11" i="8"/>
  <c r="C11" i="8"/>
  <c r="K6" i="24"/>
  <c r="K4" i="24" s="1"/>
  <c r="C4" i="5" s="1"/>
  <c r="J19" i="7" l="1"/>
  <c r="F17" i="8"/>
  <c r="G17" i="8" s="1"/>
  <c r="H17" i="8" s="1"/>
  <c r="I17" i="8" s="1"/>
  <c r="C39" i="8" s="1"/>
  <c r="D39" i="8" s="1"/>
  <c r="E39" i="8" s="1"/>
  <c r="F39" i="8" s="1"/>
  <c r="G39" i="8" s="1"/>
  <c r="H39" i="8" s="1"/>
  <c r="I39" i="8" s="1"/>
  <c r="K14" i="24"/>
  <c r="L6" i="24" s="1"/>
  <c r="D19" i="8"/>
  <c r="C19" i="8"/>
  <c r="C13" i="8"/>
  <c r="D13" i="8" s="1"/>
  <c r="L7" i="24" l="1"/>
  <c r="L10" i="24"/>
  <c r="L5" i="24"/>
  <c r="L12" i="24"/>
  <c r="L11" i="24"/>
  <c r="K18" i="24"/>
  <c r="C21" i="8"/>
  <c r="D21" i="8" s="1"/>
  <c r="L4" i="24" l="1"/>
  <c r="L9" i="24"/>
  <c r="E33" i="8"/>
  <c r="E41" i="8" s="1"/>
  <c r="G33" i="8"/>
  <c r="G41" i="8" s="1"/>
  <c r="C33" i="8"/>
  <c r="C41" i="8" s="1"/>
  <c r="I11" i="8"/>
  <c r="I19" i="8" s="1"/>
  <c r="H33" i="8"/>
  <c r="H41" i="8" s="1"/>
  <c r="D33" i="8"/>
  <c r="D41" i="8" s="1"/>
  <c r="F33" i="8"/>
  <c r="F41" i="8" s="1"/>
  <c r="I33" i="8"/>
  <c r="I41" i="8" s="1"/>
  <c r="K17" i="24"/>
  <c r="H19" i="8"/>
  <c r="G19" i="8"/>
  <c r="F19" i="8"/>
  <c r="L14" i="24" l="1"/>
  <c r="E19" i="8"/>
  <c r="E13" i="8"/>
  <c r="F13" i="8" s="1"/>
  <c r="G13" i="8" s="1"/>
  <c r="H13" i="8" s="1"/>
  <c r="I13" i="8" s="1"/>
  <c r="C35" i="8" s="1"/>
  <c r="D35" i="8" s="1"/>
  <c r="E35" i="8" s="1"/>
  <c r="F35" i="8" s="1"/>
  <c r="G35" i="8" s="1"/>
  <c r="H35" i="8" s="1"/>
  <c r="I35" i="8" s="1"/>
  <c r="K20" i="24"/>
  <c r="C5" i="5"/>
  <c r="C7" i="5" s="1"/>
  <c r="K23" i="24" l="1"/>
  <c r="L18" i="24"/>
  <c r="L17" i="24" s="1"/>
  <c r="L20" i="24" s="1"/>
  <c r="E21" i="8"/>
  <c r="F21" i="8" s="1"/>
  <c r="G21" i="8" s="1"/>
  <c r="H21" i="8" s="1"/>
  <c r="I21" i="8" s="1"/>
  <c r="C43" i="8" s="1"/>
  <c r="D43" i="8" s="1"/>
  <c r="E43" i="8" s="1"/>
  <c r="F43" i="8" s="1"/>
  <c r="G43" i="8" s="1"/>
  <c r="H43" i="8" s="1"/>
  <c r="I43" i="8" s="1"/>
  <c r="E20" i="8" s="1"/>
  <c r="C34" i="8" l="1"/>
  <c r="I12" i="8"/>
  <c r="I20" i="8"/>
  <c r="H12" i="8"/>
  <c r="G12" i="8"/>
  <c r="F12" i="8"/>
  <c r="E12" i="8"/>
  <c r="D12" i="8"/>
  <c r="C12" i="8"/>
  <c r="C14" i="8" s="1"/>
  <c r="I34" i="8"/>
  <c r="H34" i="8"/>
  <c r="G34" i="8"/>
  <c r="F34" i="8"/>
  <c r="E34" i="8"/>
  <c r="D34" i="8"/>
  <c r="E16" i="8"/>
  <c r="F16" i="8"/>
  <c r="G16" i="8"/>
  <c r="H16" i="8"/>
  <c r="C38" i="8"/>
  <c r="D38" i="8"/>
  <c r="E38" i="8"/>
  <c r="F38" i="8"/>
  <c r="G38" i="8"/>
  <c r="H38" i="8"/>
  <c r="I38" i="8"/>
  <c r="I16" i="8"/>
  <c r="C16" i="8"/>
  <c r="C18" i="8" s="1"/>
  <c r="D16" i="8"/>
  <c r="I42" i="8"/>
  <c r="H42" i="8"/>
  <c r="G42" i="8"/>
  <c r="F42" i="8"/>
  <c r="D42" i="8"/>
  <c r="G20" i="8"/>
  <c r="E42" i="8"/>
  <c r="C42" i="8"/>
  <c r="H20" i="8"/>
  <c r="F20" i="8"/>
  <c r="D20" i="8"/>
  <c r="C20" i="8"/>
  <c r="C22" i="8" s="1"/>
  <c r="D18" i="8" l="1"/>
  <c r="E18" i="8" s="1"/>
  <c r="F18" i="8" s="1"/>
  <c r="G18" i="8" s="1"/>
  <c r="H18" i="8" s="1"/>
  <c r="I18" i="8" s="1"/>
  <c r="C40" i="8" s="1"/>
  <c r="D40" i="8" s="1"/>
  <c r="E40" i="8" s="1"/>
  <c r="F40" i="8" s="1"/>
  <c r="G40" i="8" s="1"/>
  <c r="H40" i="8" s="1"/>
  <c r="I40" i="8" s="1"/>
  <c r="D22" i="8"/>
  <c r="E22" i="8" s="1"/>
  <c r="F22" i="8" s="1"/>
  <c r="G22" i="8" s="1"/>
  <c r="H22" i="8" s="1"/>
  <c r="I22" i="8" s="1"/>
  <c r="C44" i="8" s="1"/>
  <c r="D44" i="8" s="1"/>
  <c r="E44" i="8" s="1"/>
  <c r="F44" i="8" s="1"/>
  <c r="G44" i="8" s="1"/>
  <c r="H44" i="8" s="1"/>
  <c r="I44" i="8" s="1"/>
  <c r="D14" i="8"/>
  <c r="E14" i="8" s="1"/>
  <c r="F14" i="8" s="1"/>
  <c r="G14" i="8" s="1"/>
  <c r="H14" i="8" s="1"/>
  <c r="I14" i="8" s="1"/>
  <c r="C36" i="8" s="1"/>
  <c r="D36" i="8" s="1"/>
  <c r="E36" i="8" s="1"/>
  <c r="F36" i="8" s="1"/>
  <c r="G36" i="8" s="1"/>
  <c r="H36" i="8" s="1"/>
  <c r="I36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N22" authorId="0" shapeId="0" xr:uid="{00000000-0006-0000-1200-000001000000}">
      <text>
        <r>
          <rPr>
            <sz val="10"/>
            <rFont val="Arial"/>
            <family val="2"/>
          </rPr>
          <t>lorenacp:
http://www.sasp.org.br/index.php/piso-salarial.html</t>
        </r>
      </text>
    </comment>
    <comment ref="P22" authorId="0" shapeId="0" xr:uid="{00000000-0006-0000-1200-000003000000}">
      <text>
        <r>
          <rPr>
            <sz val="10"/>
            <rFont val="Arial"/>
            <family val="2"/>
          </rPr>
          <t>lorenacp:
114% de impostos</t>
        </r>
      </text>
    </comment>
    <comment ref="N23" authorId="0" shapeId="0" xr:uid="{00000000-0006-0000-1200-000002000000}">
      <text>
        <r>
          <rPr>
            <sz val="10"/>
            <rFont val="Arial"/>
            <family val="2"/>
          </rPr>
          <t>lorenacp:
http://www.assistentesocial.com.br/perguntas.php</t>
        </r>
      </text>
    </comment>
  </commentList>
</comments>
</file>

<file path=xl/sharedStrings.xml><?xml version="1.0" encoding="utf-8"?>
<sst xmlns="http://schemas.openxmlformats.org/spreadsheetml/2006/main" count="736" uniqueCount="353">
  <si>
    <t>PAINEL 3</t>
  </si>
  <si>
    <t>DASHBOARD</t>
  </si>
  <si>
    <t>PAINEL 4</t>
  </si>
  <si>
    <t>PAINEL 6</t>
  </si>
  <si>
    <t>PAINEL 7</t>
  </si>
  <si>
    <t>PAINEL 8</t>
  </si>
  <si>
    <t>PAINEL 9</t>
  </si>
  <si>
    <t>PAINEL 10</t>
  </si>
  <si>
    <t>SERVIÇOS TÉCNICOS</t>
  </si>
  <si>
    <t>ENCARGOS SOCIAIS</t>
  </si>
  <si>
    <t>ENCARGOS COMPLEMENTARES</t>
  </si>
  <si>
    <t>PAINEL 18</t>
  </si>
  <si>
    <t>FATOR K</t>
  </si>
  <si>
    <t>PAINEL 19</t>
  </si>
  <si>
    <t>REFERÊNCIAS</t>
  </si>
  <si>
    <t>CUSTOS FIXOS</t>
  </si>
  <si>
    <t>CUSTOS VARIÁVEIS</t>
  </si>
  <si>
    <t>DESPESAS DIRETAS</t>
  </si>
  <si>
    <t>LOTE 6 - CH DO6 MANHUAÇU</t>
  </si>
  <si>
    <t>CUSTOS MEDIDOS</t>
  </si>
  <si>
    <t>CUSTO TOTAL</t>
  </si>
  <si>
    <t>TOTAL</t>
  </si>
  <si>
    <t>CUSTOS FIXOS E CUSTO MEDIDO - LOTE 6 CH DO6 MANHUAÇU</t>
  </si>
  <si>
    <t>ITEM</t>
  </si>
  <si>
    <t>CÓDIGO</t>
  </si>
  <si>
    <t>ÓRGÃO</t>
  </si>
  <si>
    <t>DESCRIÇÃO</t>
  </si>
  <si>
    <t>UNIDADE</t>
  </si>
  <si>
    <t>QUANTITATIVO</t>
  </si>
  <si>
    <t>UNIDADE TEMPO</t>
  </si>
  <si>
    <t>CUSTO ANUAL</t>
  </si>
  <si>
    <t>PESO (%)</t>
  </si>
  <si>
    <t>EQUIPE PERMANENTE</t>
  </si>
  <si>
    <t>Com K1</t>
  </si>
  <si>
    <t>1.1</t>
  </si>
  <si>
    <t>profissional</t>
  </si>
  <si>
    <t>mês</t>
  </si>
  <si>
    <t>1.2</t>
  </si>
  <si>
    <t>1.3</t>
  </si>
  <si>
    <t>DESPESAS DIVERSAS</t>
  </si>
  <si>
    <t>Com K4</t>
  </si>
  <si>
    <t>2.1</t>
  </si>
  <si>
    <t>veículo</t>
  </si>
  <si>
    <t>2.2</t>
  </si>
  <si>
    <t>-</t>
  </si>
  <si>
    <t>Óleo Diesel S10</t>
  </si>
  <si>
    <t>por veículo</t>
  </si>
  <si>
    <t>2.3</t>
  </si>
  <si>
    <t>Diárias</t>
  </si>
  <si>
    <t>TOTAL CUSTOS FIXOS</t>
  </si>
  <si>
    <t>DESPESAS DE EXECUÇÃO (MEDIÇÃO)</t>
  </si>
  <si>
    <t>3.1</t>
  </si>
  <si>
    <t xml:space="preserve">Solo escavado </t>
  </si>
  <si>
    <t>m3</t>
  </si>
  <si>
    <t>TOTAL CUSTOS MEDIDOS</t>
  </si>
  <si>
    <t>VALOR TOTAL CUSTOS FIXOS + MEDIDO - Inclusos K's</t>
  </si>
  <si>
    <t>1.4</t>
  </si>
  <si>
    <t>2.4</t>
  </si>
  <si>
    <t>TOTAL GERAL</t>
  </si>
  <si>
    <t>CUSTOS VARIÁVEIS - LOTE 6 CH DO6 MANHUAÇU</t>
  </si>
  <si>
    <t>CUSTO UNITÁRIO</t>
  </si>
  <si>
    <t>Com K3</t>
  </si>
  <si>
    <t>4.1</t>
  </si>
  <si>
    <t>SERVIÇOS DE GEOPROCESSAMENTO</t>
  </si>
  <si>
    <t>4.1.1</t>
  </si>
  <si>
    <t>hora</t>
  </si>
  <si>
    <t>4.2</t>
  </si>
  <si>
    <t>SERVIÇOS DE TOPOGRAFIA</t>
  </si>
  <si>
    <t>4.2.1</t>
  </si>
  <si>
    <t>diária</t>
  </si>
  <si>
    <t>5.1</t>
  </si>
  <si>
    <t>unidade</t>
  </si>
  <si>
    <t>5.2</t>
  </si>
  <si>
    <t>5.3</t>
  </si>
  <si>
    <t>5.4</t>
  </si>
  <si>
    <t>m²</t>
  </si>
  <si>
    <t xml:space="preserve">  </t>
  </si>
  <si>
    <t>VALOR FINAL</t>
  </si>
  <si>
    <t>Lote</t>
  </si>
  <si>
    <t>Valor por equipe</t>
  </si>
  <si>
    <t>Unidade</t>
  </si>
  <si>
    <t>Nº de equipes</t>
  </si>
  <si>
    <t>Custo total</t>
  </si>
  <si>
    <t>6 CH DO6 Manhuaçu</t>
  </si>
  <si>
    <t>Equipe</t>
  </si>
  <si>
    <t>VALOR TOTAL - Inclusos K's</t>
  </si>
  <si>
    <t>R$</t>
  </si>
  <si>
    <t>CRONOGRAMA FÍSICO-FINANCEIRO | LOTE 6 CH DO6 MANHUAÇU</t>
  </si>
  <si>
    <t>ETAPA</t>
  </si>
  <si>
    <t>ATIVIDADE</t>
  </si>
  <si>
    <t>ETAPA B</t>
  </si>
  <si>
    <t>MÊS 1</t>
  </si>
  <si>
    <t>MÊS 2</t>
  </si>
  <si>
    <t>MÊS 3</t>
  </si>
  <si>
    <t>MÊS 4</t>
  </si>
  <si>
    <t>MÊS 5</t>
  </si>
  <si>
    <t>MÊS 6</t>
  </si>
  <si>
    <t>MÊS 7</t>
  </si>
  <si>
    <t>A</t>
  </si>
  <si>
    <t>Emissão da Ordem de Serviço</t>
  </si>
  <si>
    <t>Composição/ recomposição das UGPs</t>
  </si>
  <si>
    <t>Produto 1
PT Ajustado</t>
  </si>
  <si>
    <t>Planejamento</t>
  </si>
  <si>
    <t>Produto 1
Plano de Trabalho</t>
  </si>
  <si>
    <t>B e C</t>
  </si>
  <si>
    <t>Emissão da Autorização de Execução**</t>
  </si>
  <si>
    <t>Mobilização Social</t>
  </si>
  <si>
    <t>Produto 2
Rel. de Mobilização</t>
  </si>
  <si>
    <t>Produto 3
Relatório Mensal</t>
  </si>
  <si>
    <t>Implantação dos Projetos</t>
  </si>
  <si>
    <t>CUSTOS FIXOS E CUSTOS MEDIDOS***</t>
  </si>
  <si>
    <t>MENSAL</t>
  </si>
  <si>
    <t>Percentual em relação ao valor total</t>
  </si>
  <si>
    <t>ACUMULADO</t>
  </si>
  <si>
    <t>Percentual acumulado</t>
  </si>
  <si>
    <t>CUSTOS VARIÁVEIS*</t>
  </si>
  <si>
    <t xml:space="preserve">MENSAL </t>
  </si>
  <si>
    <t>MÊS 8</t>
  </si>
  <si>
    <t>MÊS 9</t>
  </si>
  <si>
    <t>MÊS 10</t>
  </si>
  <si>
    <t>MÊS 11</t>
  </si>
  <si>
    <t>MÊS 12</t>
  </si>
  <si>
    <t>MÊS 13</t>
  </si>
  <si>
    <t>MÊS 14</t>
  </si>
  <si>
    <t>MÊS 15</t>
  </si>
  <si>
    <t>MÊS 16</t>
  </si>
  <si>
    <t>Emissão da Autorização de Execução</t>
  </si>
  <si>
    <t>Finalização administrativa do contrato.</t>
  </si>
  <si>
    <t>Relatorio Final</t>
  </si>
  <si>
    <t>Produto 4            Relatório Final</t>
  </si>
  <si>
    <t>*A distribuição real dos custos variáveis ocorrerá de acordo com as solicitações e autorizações da AGEDOCE, nos termos do Termo de Referência do Ato Convocatório.
**A Emisão das Autorização de Execução poderá ser realizada conforme o Termo de Referência</t>
  </si>
  <si>
    <t xml:space="preserve">*** A distribuição real dos custos medidos ocorrerá de acordo com as medições dos serviços realizados, podendo variar durante a execução. A distribuição deste cronograma leva em consideração a execução no período seco - 8 meses. </t>
  </si>
  <si>
    <t>1.1 COORDENADOR</t>
  </si>
  <si>
    <t>Item</t>
  </si>
  <si>
    <t>Código</t>
  </si>
  <si>
    <t>Data Base</t>
  </si>
  <si>
    <t>Fonte*</t>
  </si>
  <si>
    <t>Coordenador do Projeto</t>
  </si>
  <si>
    <t>Salário Base</t>
  </si>
  <si>
    <t xml:space="preserve"> </t>
  </si>
  <si>
    <t>%</t>
  </si>
  <si>
    <t>GRUPO A - ENCARGOS SOCIAIS SOBRE A FOLHA DE PAGAMENTO</t>
  </si>
  <si>
    <t>5.1.1</t>
  </si>
  <si>
    <t>Instituto Nacional de Securidade Social - INSS</t>
  </si>
  <si>
    <t>5.1.2</t>
  </si>
  <si>
    <t>Serviço Social da Indústria - SESI</t>
  </si>
  <si>
    <t>5.1.3</t>
  </si>
  <si>
    <t>Serviço Nacional de Aprendizagem Industrial - SENAI</t>
  </si>
  <si>
    <t>5.1.4</t>
  </si>
  <si>
    <t>Instituto Nacional de Colonização e Reforma Agrária - INCRA</t>
  </si>
  <si>
    <t>5.1.5</t>
  </si>
  <si>
    <t>Serviço de Apoio a Pequena e Média Empresa - SEBRAE</t>
  </si>
  <si>
    <t>5.1.6</t>
  </si>
  <si>
    <t>Salário Educação</t>
  </si>
  <si>
    <t>5.1.7</t>
  </si>
  <si>
    <t>Seguro contra os Riscos de Acidente de Trabalho</t>
  </si>
  <si>
    <t>5.1.8</t>
  </si>
  <si>
    <t>Fundo de Garantia por Tempo de Serviço - FGTS</t>
  </si>
  <si>
    <t>5.1.9</t>
  </si>
  <si>
    <t>Serviço Social da Construção Civil do Estado de Minas Gerais - SECONCI</t>
  </si>
  <si>
    <t>GRUPO B</t>
  </si>
  <si>
    <t>5.2.1</t>
  </si>
  <si>
    <t>Auxílio enfermidade</t>
  </si>
  <si>
    <t>5.2.2</t>
  </si>
  <si>
    <t>Décimo terceiro salário</t>
  </si>
  <si>
    <t>5.2.3</t>
  </si>
  <si>
    <t>Licença paternidade</t>
  </si>
  <si>
    <t>5.2.4</t>
  </si>
  <si>
    <t>Faltas justificadas</t>
  </si>
  <si>
    <t>5.2.5</t>
  </si>
  <si>
    <t>Auxílio acidente de trabalho</t>
  </si>
  <si>
    <t>5.2.6</t>
  </si>
  <si>
    <t>Férias gozadas</t>
  </si>
  <si>
    <t>5.2.7</t>
  </si>
  <si>
    <t>Salário Maternidade</t>
  </si>
  <si>
    <t xml:space="preserve">GRUPO C - ENCARGOS DE DEMISSÃO </t>
  </si>
  <si>
    <t>5.3.1</t>
  </si>
  <si>
    <t>Aviso prévio indenizado</t>
  </si>
  <si>
    <t>5.3.2</t>
  </si>
  <si>
    <t>Aviso prévio trabalhado</t>
  </si>
  <si>
    <t>5.3.3</t>
  </si>
  <si>
    <t>Férias indenizadas</t>
  </si>
  <si>
    <t>5.3.4</t>
  </si>
  <si>
    <t>Depósito rescisão sem justa causa</t>
  </si>
  <si>
    <t>5.3.5</t>
  </si>
  <si>
    <t>Indenização adicional</t>
  </si>
  <si>
    <t>GRUPO D - REINCIDÊNCIAS</t>
  </si>
  <si>
    <t>5.4.1</t>
  </si>
  <si>
    <t>Reincidência do Grupo A sobre o Grupo B</t>
  </si>
  <si>
    <t>5.4.2</t>
  </si>
  <si>
    <t>Reincidência do Grupo A sobre aviso prévio trabalhado e reincidência do FGTS sobre aviso prévio indenizado</t>
  </si>
  <si>
    <t>TOTAL DE ENCARGOS SOCIAIS</t>
  </si>
  <si>
    <t>6.1</t>
  </si>
  <si>
    <t>Alimentação</t>
  </si>
  <si>
    <t>6.2</t>
  </si>
  <si>
    <t>Transportes - Vale transporte</t>
  </si>
  <si>
    <t>6.3</t>
  </si>
  <si>
    <t xml:space="preserve">Equipamento de Proteção Individual – EPI </t>
  </si>
  <si>
    <t>6.4</t>
  </si>
  <si>
    <t>Ferramentas</t>
  </si>
  <si>
    <t>6.5</t>
  </si>
  <si>
    <t>Exames médicos</t>
  </si>
  <si>
    <t>6.7</t>
  </si>
  <si>
    <t>Seguro de vida</t>
  </si>
  <si>
    <t>TOTAL DE ENCARGOS COMPLEMENTARES</t>
  </si>
  <si>
    <t>ENCARGOS SOCIAIS + ENCARGOS COMPLEMENTARES</t>
  </si>
  <si>
    <t>ES1 - ENCARGOS SOCIAIS (específicos para o profissional)</t>
  </si>
  <si>
    <t>ESA - ENCARGOS SOCIAIS SOBRE RPA</t>
  </si>
  <si>
    <t>ARDF - ADMINISTRAÇÃO, RISCO E DESPESAS FINANCEIRAS</t>
  </si>
  <si>
    <t>L - LUCRO</t>
  </si>
  <si>
    <t>DFL - DESPESAS FISCAIS LEGAIS - DFL=(PIS+COFINS+ISS)/(1-PIS+COFINS+ISS)</t>
  </si>
  <si>
    <t>PIS + COFINS + ISS</t>
  </si>
  <si>
    <t xml:space="preserve">PIS </t>
  </si>
  <si>
    <t>COFINS</t>
  </si>
  <si>
    <t>ISS</t>
  </si>
  <si>
    <t>FATOR K1 = [(1+ES+ARDF)*(1+L)*(1+DFL)]</t>
  </si>
  <si>
    <t>VALOR TOTAL (SALÁRIO * FATOR K1)</t>
  </si>
  <si>
    <t>1.2 MOBILIZADOR SOCIAL</t>
  </si>
  <si>
    <t>Data Base**</t>
  </si>
  <si>
    <t>Fonte</t>
  </si>
  <si>
    <t>Descrição*</t>
  </si>
  <si>
    <t>Mobilizador Social</t>
  </si>
  <si>
    <t>1.4 AUXILIAR ADMINISTRATIVO</t>
  </si>
  <si>
    <t>Auxiliar Administrativo</t>
  </si>
  <si>
    <t>Descrição</t>
  </si>
  <si>
    <t>Diária</t>
  </si>
  <si>
    <t>K4 = (1+L)*(1+DFL)</t>
  </si>
  <si>
    <t>P3</t>
  </si>
  <si>
    <t>P4</t>
  </si>
  <si>
    <t>Técnico em Geoprocessamento</t>
  </si>
  <si>
    <t>Alocação de equipe de topografia básica (inclui equipe composta por um engenheiro e auxiliar de topografia; equipamentos: estação total, rádio comunicador e equipamentos complementares; mobilização e desmobilização; hospedagem e alimentação)</t>
  </si>
  <si>
    <t>K3 = [(1+ARDF)*(1+L)*(1+DFL)]</t>
  </si>
  <si>
    <t>Impressão preto e branco</t>
  </si>
  <si>
    <t>Refeição</t>
  </si>
  <si>
    <t>Fornecimento e instalação de placa de obra com chapa galvanizada e estrutura de madeira</t>
  </si>
  <si>
    <t>CÁLCULO DO K DO PROJETO</t>
  </si>
  <si>
    <t>Os K's foram calculados através de fórmulas estabelecidas pelo Acórdão 1787/2011. Os parâmetros utilizados foram estabelecidos pela Portaria ANA nº 498, de 05 de agosto de 2024.
Os valores para Administração, Risco e Despesas Financeiras, Lucro e Despesas Fiscais e Legais foram estabelecidas com base na análise do BDI x Fator K</t>
  </si>
  <si>
    <t>DETALHAMENTO DO FATOR K</t>
  </si>
  <si>
    <t xml:space="preserve">ES1 - ENCARGOS SOCIAIS </t>
  </si>
  <si>
    <t>ES2 - ENCARGOS COMPLEMENTARES*</t>
  </si>
  <si>
    <t>ES - ENCARGOS SOCIAIS + ENCARGOS COMPLEMENTARES</t>
  </si>
  <si>
    <t>ES - EQUIPE TEMPORÁRIA</t>
  </si>
  <si>
    <t>K1</t>
  </si>
  <si>
    <t>MÃO DE OBRA - EQUIPE PERMANENTE</t>
  </si>
  <si>
    <t>K1 = [(1+ES+ARDF)*(1+L)*(1+DFL)]</t>
  </si>
  <si>
    <t>K2</t>
  </si>
  <si>
    <t>MÃO DE OBRA - EQUIPE TEMPORÁRIA</t>
  </si>
  <si>
    <t>K2 = [(1+ESA+ARDF)*(1+L)*(1+DFL)]</t>
  </si>
  <si>
    <t>K3</t>
  </si>
  <si>
    <t>SERVIÇOS TÉCNICOS E DE APOIO</t>
  </si>
  <si>
    <t>K4</t>
  </si>
  <si>
    <t>*Os encargos complementares e, consequentemente, o FATOR K1 serão definidos de maneira específica para cada profissional da equipe.</t>
  </si>
  <si>
    <t>GOVERNO DO ESTADO DO RIO DE JANEIRO</t>
  </si>
  <si>
    <t>SECRETARIA DE ESTADO DO AMBIENTE - SEA</t>
  </si>
  <si>
    <t>Planilha Orçamentária</t>
  </si>
  <si>
    <t>I0 = AGO/2011</t>
  </si>
  <si>
    <t>Projeto: ELABORAÇÃO DE PLANO MUNICIPAL DE SANEAMENTO NAS MODALIDADES ÁGUA, ESGOTO E DRENAGEM URBANA  PARA MUNICÍPIOS COM POPULAÇÃO ATÉ 15 MIL HABITANTES</t>
  </si>
  <si>
    <t>Unid.</t>
  </si>
  <si>
    <t>Quant.</t>
  </si>
  <si>
    <t>Preço unit.</t>
  </si>
  <si>
    <t>EMOP JUL/11</t>
  </si>
  <si>
    <t>Supervisão e Suporte</t>
  </si>
  <si>
    <t>h/mês</t>
  </si>
  <si>
    <t>nº meses</t>
  </si>
  <si>
    <t>nº prof.</t>
  </si>
  <si>
    <t>0.1</t>
  </si>
  <si>
    <t>05.105.034-0</t>
  </si>
  <si>
    <t>h</t>
  </si>
  <si>
    <t>0.2</t>
  </si>
  <si>
    <t>05.105.038-0</t>
  </si>
  <si>
    <t>0.3</t>
  </si>
  <si>
    <t>05.105.041-0</t>
  </si>
  <si>
    <t>Plano de Trabalho (P1) e Projeto de Comunicação e Mobilização Social (P2)</t>
  </si>
  <si>
    <t>P1 + P2</t>
  </si>
  <si>
    <t>MÃO-DE-OBRA DE ADVOGADO OU ASSESSOR JURÍDICO</t>
  </si>
  <si>
    <t xml:space="preserve">MÃO-DE-OBRA DE ASSISTENTE SOCIAL </t>
  </si>
  <si>
    <t>MÃO-DE-OBRA DE ECONOMISTA</t>
  </si>
  <si>
    <t>05.105.033-0</t>
  </si>
  <si>
    <t>1.5</t>
  </si>
  <si>
    <t>05.105.032-0</t>
  </si>
  <si>
    <t>1.6</t>
  </si>
  <si>
    <t>05.105.026-0</t>
  </si>
  <si>
    <t>1.7</t>
  </si>
  <si>
    <t>05.105.035-0</t>
  </si>
  <si>
    <t>1.8</t>
  </si>
  <si>
    <t>05.105.025-0</t>
  </si>
  <si>
    <t xml:space="preserve"> Caracterização do Município (P3)</t>
  </si>
  <si>
    <t>2.5</t>
  </si>
  <si>
    <t>2.6</t>
  </si>
  <si>
    <t>2.7</t>
  </si>
  <si>
    <t>2.8</t>
  </si>
  <si>
    <t>2.9</t>
  </si>
  <si>
    <t>19.004.042-2</t>
  </si>
  <si>
    <t>Diagnóstico dos Serviços de Abastecimento de Água Potável (P4),  Esgotamento Sanitário e Drenagem Pluvial Urbana (P5)</t>
  </si>
  <si>
    <t>3.2</t>
  </si>
  <si>
    <t>3.3</t>
  </si>
  <si>
    <t>3.4</t>
  </si>
  <si>
    <t>3.5</t>
  </si>
  <si>
    <t>3.6</t>
  </si>
  <si>
    <t>05.105.050-0</t>
  </si>
  <si>
    <t>3.7</t>
  </si>
  <si>
    <t>3.8</t>
  </si>
  <si>
    <t>3.9</t>
  </si>
  <si>
    <t>3.10</t>
  </si>
  <si>
    <t xml:space="preserve"> Proposição de  Arranjos Institucionais, Jurídicos e Econômico-Financeiros (P6), Sistemas de Abastecimento de Água (P7), Sistemas de Esgotamento Sanitário e Drenagem Pluvial Urbana (P8)</t>
  </si>
  <si>
    <t>P6</t>
  </si>
  <si>
    <t>4.3</t>
  </si>
  <si>
    <t>4.4</t>
  </si>
  <si>
    <t>4.5</t>
  </si>
  <si>
    <t>4.6</t>
  </si>
  <si>
    <t>4.7</t>
  </si>
  <si>
    <t>4.8</t>
  </si>
  <si>
    <t>4.9</t>
  </si>
  <si>
    <t>4.10</t>
  </si>
  <si>
    <t>Versão Preliminar do Plano (P9)</t>
  </si>
  <si>
    <t>P9</t>
  </si>
  <si>
    <t>5.5</t>
  </si>
  <si>
    <t>5.6</t>
  </si>
  <si>
    <t>5.7</t>
  </si>
  <si>
    <t>5.8</t>
  </si>
  <si>
    <t>Versão Final do Plano (P10) e Banco de Dados (P11)</t>
  </si>
  <si>
    <t>P10</t>
  </si>
  <si>
    <t>P11</t>
  </si>
  <si>
    <t>MAO-DE-OBRA DE TÉCNICO DE GEOPROCESSAMENTO</t>
  </si>
  <si>
    <t>Sub total Planos Municipais de Saneamento</t>
  </si>
  <si>
    <t>Sub total Planos Municipais de Saneamento (c/ BDI 16%)</t>
  </si>
  <si>
    <t>meses</t>
  </si>
  <si>
    <t xml:space="preserve">TOTAL </t>
  </si>
  <si>
    <t>BDI (8%)</t>
  </si>
  <si>
    <t>CRONOGRAMA FÍSICO-FINANCEIRO</t>
  </si>
  <si>
    <t>Projeto: ELABORAÇÃO DE PLANO MUNICIPAL DE SANEAMENTO NAS MODALIDADES ÁGUA, ESGOTO E DRENAGEM URBANA, PARA MUNICÍPIOS COM POPULAÇÃO ENTRE 15 E 30 MIL HABITANTES</t>
  </si>
  <si>
    <t>Atividade</t>
  </si>
  <si>
    <t>Supervisão/mês</t>
  </si>
  <si>
    <t>DIAS</t>
  </si>
  <si>
    <t>Plano de Trabalho e Projeto de Comunicação e Mobilização Social (P1+P2)</t>
  </si>
  <si>
    <t>Caracterização do Município (P3)</t>
  </si>
  <si>
    <t>Diagnóstico do Serviço de Abastecimento de Água Potável (P4),  Esgotamento Sanitário e Drenagem Pluvial Urbana (P5)</t>
  </si>
  <si>
    <t>Proposição de  Arranjos Institucionais, Jurídicos e Econômico-Financeiros (P6), sistemas de Abastecimento de Água (P7), esgotamento sanitário e drenagem pluvial urbana (P8)</t>
  </si>
  <si>
    <t>Versão Preliminar do PMSB (P9)</t>
  </si>
  <si>
    <t>Banco de Dados (P10) e Versão Final do Plano (P11)</t>
  </si>
  <si>
    <t>Total</t>
  </si>
  <si>
    <t>Total Acumulado</t>
  </si>
  <si>
    <t>Total (%)</t>
  </si>
  <si>
    <t>Total Acumulado (%)</t>
  </si>
  <si>
    <t>Preencher as células destacadas em verde</t>
  </si>
  <si>
    <t>NOME DA EMPRESA</t>
  </si>
  <si>
    <t>RESPONSÁVEL TÉCNICO PELA ELABORAÇÃO DO ORÇAMENTO</t>
  </si>
  <si>
    <t>CREA</t>
  </si>
  <si>
    <t>CIDADE, ESTADO</t>
  </si>
  <si>
    <t>DATA</t>
  </si>
  <si>
    <t>ORÇAMENTO DETALHADO - ATO CONVOCATÓRIO N° 20/2026</t>
  </si>
  <si>
    <t xml:space="preserve"> CIRCUNSCRIÇÃO HIDROGRÁFICA DO RIO MANHUAÇU (CH DO6)</t>
  </si>
  <si>
    <t>Veículo caminhonete 4X4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</si>
</sst>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(&quot;R$ &quot;* #,##0.00_);_(&quot;R$ &quot;* \(#,##0.00\);_(&quot;R$ &quot;* \-??_);_(@_)"/>
    <numFmt numFmtId="165" formatCode="_(* #,##0.00_);_(* \(#,##0.00\);_(* \-??_);_(@_)"/>
    <numFmt numFmtId="166" formatCode="m/d/yyyy"/>
    <numFmt numFmtId="167" formatCode="&quot;R$ &quot;#,##0.00"/>
    <numFmt numFmtId="168" formatCode="_-&quot;R$&quot;* #,##0.00_-;&quot;-R$&quot;* #,##0.00_-;_-&quot;R$&quot;* \-??_-;_-@_-"/>
    <numFmt numFmtId="169" formatCode="_-&quot;R$ &quot;* #,##0.00_-;&quot;-R$ &quot;* #,##0.00_-;_-&quot;R$ &quot;* \-??_-;_-@_-"/>
    <numFmt numFmtId="170" formatCode="_-* #,##0.00_-;\-* #,##0.00_-;_-* \-??_-;_-@_-"/>
    <numFmt numFmtId="171" formatCode="mmm\-yy"/>
    <numFmt numFmtId="172" formatCode="_(* #,##0_);_(* \(#,##0\);_(* \-??_);_(@_)"/>
    <numFmt numFmtId="173" formatCode="#,##0.0"/>
  </numFmts>
  <fonts count="48" x14ac:knownFonts="1">
    <font>
      <sz val="10"/>
      <name val="Arial"/>
      <charset val="1"/>
    </font>
    <font>
      <sz val="10"/>
      <name val="Arial"/>
      <family val="2"/>
    </font>
    <font>
      <sz val="11"/>
      <color theme="1"/>
      <name val="Calibri"/>
      <family val="2"/>
      <charset val="1"/>
    </font>
    <font>
      <sz val="11"/>
      <color theme="0"/>
      <name val="Calibri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8"/>
      <color theme="3"/>
      <name val="Cambria"/>
      <family val="2"/>
      <charset val="1"/>
    </font>
    <font>
      <b/>
      <sz val="10"/>
      <color theme="0"/>
      <name val="Calibri"/>
      <family val="2"/>
      <charset val="1"/>
    </font>
    <font>
      <sz val="10"/>
      <color theme="1"/>
      <name val="Calibri"/>
      <family val="2"/>
      <charset val="1"/>
    </font>
    <font>
      <b/>
      <sz val="10"/>
      <name val="Calibri"/>
      <family val="2"/>
      <charset val="1"/>
    </font>
    <font>
      <sz val="10"/>
      <color theme="1" tint="0.14999847407452621"/>
      <name val="Calibri"/>
      <family val="2"/>
      <charset val="1"/>
    </font>
    <font>
      <b/>
      <sz val="10"/>
      <color theme="1" tint="0.14999847407452621"/>
      <name val="Calibri"/>
      <family val="2"/>
      <charset val="1"/>
    </font>
    <font>
      <sz val="10"/>
      <name val="Calibri"/>
      <family val="2"/>
      <charset val="1"/>
    </font>
    <font>
      <sz val="12"/>
      <color theme="1" tint="0.14999847407452621"/>
      <name val="Calibri"/>
      <family val="2"/>
      <charset val="1"/>
    </font>
    <font>
      <b/>
      <sz val="10"/>
      <color rgb="FFFFFFFF"/>
      <name val="Calibri"/>
      <family val="2"/>
      <charset val="1"/>
    </font>
    <font>
      <b/>
      <sz val="10"/>
      <name val="Arial"/>
      <family val="2"/>
      <charset val="1"/>
    </font>
    <font>
      <i/>
      <sz val="10"/>
      <color theme="1" tint="0.14999847407452621"/>
      <name val="Calibri"/>
      <family val="2"/>
      <charset val="1"/>
    </font>
    <font>
      <sz val="10"/>
      <color theme="0"/>
      <name val="Calibri"/>
      <family val="2"/>
      <charset val="1"/>
    </font>
    <font>
      <b/>
      <i/>
      <sz val="10"/>
      <color theme="0"/>
      <name val="Calibri"/>
      <family val="2"/>
      <charset val="1"/>
    </font>
    <font>
      <sz val="10"/>
      <color rgb="FFFFFFFF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theme="0"/>
      <name val="Calibri"/>
      <family val="2"/>
      <charset val="1"/>
    </font>
    <font>
      <b/>
      <sz val="12"/>
      <color theme="0"/>
      <name val="Calibri"/>
      <family val="2"/>
      <charset val="1"/>
    </font>
    <font>
      <b/>
      <sz val="12"/>
      <color theme="1" tint="0.14999847407452621"/>
      <name val="Calibri"/>
      <family val="2"/>
      <charset val="1"/>
    </font>
    <font>
      <sz val="11"/>
      <color theme="1" tint="0.14999847407452621"/>
      <name val="Calibri"/>
      <family val="2"/>
      <charset val="1"/>
    </font>
    <font>
      <b/>
      <sz val="11"/>
      <color theme="1" tint="0.14999847407452621"/>
      <name val="Calibri"/>
      <family val="2"/>
      <charset val="1"/>
    </font>
    <font>
      <i/>
      <sz val="11"/>
      <color theme="1" tint="0.14999847407452621"/>
      <name val="Calibri"/>
      <family val="2"/>
      <charset val="1"/>
    </font>
    <font>
      <b/>
      <i/>
      <sz val="11"/>
      <name val="Calibri"/>
      <family val="2"/>
      <charset val="1"/>
    </font>
    <font>
      <b/>
      <i/>
      <sz val="11"/>
      <color theme="1" tint="0.14999847407452621"/>
      <name val="Calibri"/>
      <family val="2"/>
      <charset val="1"/>
    </font>
    <font>
      <b/>
      <sz val="8"/>
      <name val="Arial"/>
      <family val="2"/>
      <charset val="1"/>
    </font>
    <font>
      <b/>
      <sz val="9"/>
      <name val="Arial"/>
      <family val="2"/>
      <charset val="1"/>
    </font>
    <font>
      <sz val="8"/>
      <name val="Arial"/>
      <family val="2"/>
      <charset val="1"/>
    </font>
    <font>
      <sz val="8"/>
      <name val="Times New Roman"/>
      <family val="1"/>
      <charset val="1"/>
    </font>
    <font>
      <sz val="9"/>
      <name val="Arial"/>
      <family val="2"/>
      <charset val="1"/>
    </font>
    <font>
      <sz val="11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1"/>
      <name val="Wingdings"/>
      <charset val="2"/>
    </font>
    <font>
      <u/>
      <sz val="10"/>
      <color theme="10"/>
      <name val="Arial"/>
      <family val="2"/>
    </font>
    <font>
      <sz val="10"/>
      <name val="Arial"/>
    </font>
    <font>
      <sz val="12"/>
      <color theme="1" tint="0.14999847407452621"/>
      <name val="Arial"/>
      <family val="2"/>
    </font>
    <font>
      <b/>
      <sz val="12"/>
      <color theme="1" tint="0.14999847407452621"/>
      <name val="Arial"/>
      <family val="2"/>
    </font>
    <font>
      <sz val="12"/>
      <color theme="1" tint="0.14999847407452621"/>
      <name val="Calibri Light"/>
      <family val="2"/>
    </font>
    <font>
      <b/>
      <sz val="25"/>
      <color theme="1" tint="0.14999847407452621"/>
      <name val="Calibri Light"/>
      <family val="2"/>
    </font>
    <font>
      <b/>
      <sz val="16"/>
      <name val="Arial"/>
      <family val="2"/>
    </font>
    <font>
      <b/>
      <sz val="15"/>
      <color theme="1" tint="0.14999847407452621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CCCFF"/>
        <bgColor rgb="FFC6D9F1"/>
      </patternFill>
    </fill>
    <fill>
      <patternFill patternType="solid">
        <fgColor rgb="FFFF99CC"/>
        <bgColor rgb="FFD99694"/>
      </patternFill>
    </fill>
    <fill>
      <patternFill patternType="solid">
        <fgColor rgb="FFCCFFCC"/>
        <bgColor rgb="FFE2EFDA"/>
      </patternFill>
    </fill>
    <fill>
      <patternFill patternType="solid">
        <fgColor rgb="FFCC99FF"/>
        <bgColor rgb="FFFF99CC"/>
      </patternFill>
    </fill>
    <fill>
      <patternFill patternType="solid">
        <fgColor theme="8" tint="0.79989013336588644"/>
        <bgColor rgb="FFE2EFDA"/>
      </patternFill>
    </fill>
    <fill>
      <patternFill patternType="solid">
        <fgColor theme="9" tint="0.79989013336588644"/>
        <bgColor rgb="FFFCE4E4"/>
      </patternFill>
    </fill>
    <fill>
      <patternFill patternType="solid">
        <fgColor theme="4" tint="0.59987182226020086"/>
        <bgColor rgb="FFBDD7EE"/>
      </patternFill>
    </fill>
    <fill>
      <patternFill patternType="solid">
        <fgColor theme="5" tint="0.59987182226020086"/>
        <bgColor rgb="FFFAC090"/>
      </patternFill>
    </fill>
    <fill>
      <patternFill patternType="solid">
        <fgColor rgb="FF00FF00"/>
        <bgColor rgb="FF00B050"/>
      </patternFill>
    </fill>
    <fill>
      <patternFill patternType="solid">
        <fgColor theme="7" tint="0.59987182226020086"/>
        <bgColor rgb="FFC0C0C0"/>
      </patternFill>
    </fill>
    <fill>
      <patternFill patternType="solid">
        <fgColor theme="8" tint="0.59987182226020086"/>
        <bgColor rgb="FFBDD7EE"/>
      </patternFill>
    </fill>
    <fill>
      <patternFill patternType="solid">
        <fgColor theme="9" tint="0.59987182226020086"/>
        <bgColor rgb="FFFCE4E4"/>
      </patternFill>
    </fill>
    <fill>
      <patternFill patternType="solid">
        <fgColor rgb="FF800080"/>
        <bgColor rgb="FF403152"/>
      </patternFill>
    </fill>
    <fill>
      <patternFill patternType="solid">
        <fgColor rgb="FFFF9900"/>
        <bgColor rgb="FFFFCC00"/>
      </patternFill>
    </fill>
    <fill>
      <patternFill patternType="solid">
        <fgColor rgb="FFFFFFCC"/>
        <bgColor rgb="FFFDFED0"/>
      </patternFill>
    </fill>
    <fill>
      <patternFill patternType="solid">
        <fgColor rgb="FF002060"/>
        <bgColor rgb="FF000080"/>
      </patternFill>
    </fill>
    <fill>
      <patternFill patternType="solid">
        <fgColor theme="0"/>
        <bgColor rgb="FFF2F2F2"/>
      </patternFill>
    </fill>
    <fill>
      <patternFill patternType="solid">
        <fgColor theme="3" tint="0.79989013336588644"/>
        <bgColor rgb="FFBDD7EE"/>
      </patternFill>
    </fill>
    <fill>
      <patternFill patternType="solid">
        <fgColor rgb="FFFDFED0"/>
        <bgColor rgb="FFFFFFCC"/>
      </patternFill>
    </fill>
    <fill>
      <patternFill patternType="solid">
        <fgColor theme="7"/>
        <bgColor rgb="FF808080"/>
      </patternFill>
    </fill>
    <fill>
      <patternFill patternType="solid">
        <fgColor rgb="FFFFFF00"/>
        <bgColor rgb="FFFFCC00"/>
      </patternFill>
    </fill>
    <fill>
      <patternFill patternType="solid">
        <fgColor theme="6" tint="0.39988402966399123"/>
        <bgColor rgb="FFC4BD97"/>
      </patternFill>
    </fill>
    <fill>
      <patternFill patternType="solid">
        <fgColor theme="6" tint="0.79989013336588644"/>
        <bgColor rgb="FFE2EFDA"/>
      </patternFill>
    </fill>
    <fill>
      <patternFill patternType="solid">
        <fgColor theme="8" tint="0.39988402966399123"/>
        <bgColor rgb="FFB9CDE5"/>
      </patternFill>
    </fill>
    <fill>
      <patternFill patternType="solid">
        <fgColor theme="9" tint="0.39988402966399123"/>
        <bgColor rgb="FFE6B9B8"/>
      </patternFill>
    </fill>
    <fill>
      <patternFill patternType="solid">
        <fgColor rgb="FFC0C0C0"/>
        <bgColor rgb="FFBFBFBF"/>
      </patternFill>
    </fill>
    <fill>
      <patternFill patternType="solid">
        <fgColor rgb="FFFFCC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C6E6A2"/>
        <bgColor indexed="64"/>
      </patternFill>
    </fill>
    <fill>
      <patternFill patternType="solid">
        <fgColor rgb="FF00B050"/>
        <bgColor rgb="FFF2F2F2"/>
      </patternFill>
    </fill>
    <fill>
      <patternFill patternType="solid">
        <fgColor rgb="FF00B050"/>
        <bgColor indexed="64"/>
      </patternFill>
    </fill>
  </fills>
  <borders count="4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theme="0"/>
      </right>
      <top/>
      <bottom/>
      <diagonal/>
    </border>
  </borders>
  <cellStyleXfs count="50">
    <xf numFmtId="0" fontId="0" fillId="0" borderId="0"/>
    <xf numFmtId="165" fontId="4" fillId="0" borderId="0"/>
    <xf numFmtId="168" fontId="4" fillId="0" borderId="0"/>
    <xf numFmtId="9" fontId="4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11" borderId="0"/>
    <xf numFmtId="0" fontId="2" fillId="12" borderId="0"/>
    <xf numFmtId="0" fontId="2" fillId="13" borderId="0"/>
    <xf numFmtId="0" fontId="3" fillId="10" borderId="0"/>
    <xf numFmtId="0" fontId="3" fillId="14" borderId="0"/>
    <xf numFmtId="0" fontId="3" fillId="15" borderId="0"/>
    <xf numFmtId="16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5" fillId="16" borderId="1"/>
    <xf numFmtId="9" fontId="2" fillId="0" borderId="0"/>
    <xf numFmtId="9" fontId="2" fillId="0" borderId="0"/>
    <xf numFmtId="9" fontId="2" fillId="0" borderId="0"/>
    <xf numFmtId="9" fontId="2" fillId="0" borderId="0"/>
    <xf numFmtId="9" fontId="2" fillId="0" borderId="0"/>
    <xf numFmtId="9" fontId="4" fillId="0" borderId="0"/>
    <xf numFmtId="0" fontId="2" fillId="0" borderId="0"/>
    <xf numFmtId="0" fontId="2" fillId="0" borderId="0"/>
    <xf numFmtId="0" fontId="2" fillId="0" borderId="0"/>
    <xf numFmtId="0" fontId="6" fillId="0" borderId="0"/>
    <xf numFmtId="165" fontId="2" fillId="0" borderId="0"/>
    <xf numFmtId="165" fontId="2" fillId="0" borderId="0"/>
    <xf numFmtId="165" fontId="2" fillId="0" borderId="0"/>
    <xf numFmtId="165" fontId="4" fillId="0" borderId="0"/>
    <xf numFmtId="0" fontId="38" fillId="0" borderId="0" applyNumberFormat="0" applyFill="0" applyBorder="0" applyAlignment="0" applyProtection="0"/>
    <xf numFmtId="0" fontId="39" fillId="0" borderId="0"/>
  </cellStyleXfs>
  <cellXfs count="530">
    <xf numFmtId="0" fontId="0" fillId="0" borderId="0" xfId="0"/>
    <xf numFmtId="0" fontId="7" fillId="17" borderId="0" xfId="0" applyFont="1" applyFill="1" applyAlignment="1">
      <alignment horizontal="center" vertical="center"/>
    </xf>
    <xf numFmtId="0" fontId="10" fillId="0" borderId="0" xfId="22" applyFont="1" applyAlignment="1">
      <alignment horizontal="center"/>
    </xf>
    <xf numFmtId="0" fontId="7" fillId="17" borderId="13" xfId="22" applyFont="1" applyFill="1" applyBorder="1" applyAlignment="1">
      <alignment horizontal="center" vertical="center" wrapText="1"/>
    </xf>
    <xf numFmtId="0" fontId="10" fillId="0" borderId="0" xfId="22" applyFont="1" applyAlignment="1">
      <alignment vertical="center"/>
    </xf>
    <xf numFmtId="0" fontId="10" fillId="0" borderId="0" xfId="22" applyFont="1" applyAlignment="1">
      <alignment horizontal="center" vertical="center"/>
    </xf>
    <xf numFmtId="0" fontId="10" fillId="0" borderId="0" xfId="22" applyFont="1"/>
    <xf numFmtId="4" fontId="10" fillId="0" borderId="0" xfId="22" applyNumberFormat="1" applyFont="1" applyAlignment="1">
      <alignment horizontal="left" vertical="center"/>
    </xf>
    <xf numFmtId="0" fontId="13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4" fillId="17" borderId="0" xfId="0" applyFont="1" applyFill="1" applyAlignment="1">
      <alignment vertical="center" wrapText="1"/>
    </xf>
    <xf numFmtId="167" fontId="0" fillId="0" borderId="0" xfId="0" applyNumberFormat="1"/>
    <xf numFmtId="168" fontId="0" fillId="0" borderId="0" xfId="2" applyFont="1"/>
    <xf numFmtId="169" fontId="0" fillId="0" borderId="0" xfId="0" applyNumberFormat="1"/>
    <xf numFmtId="0" fontId="12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/>
    </xf>
    <xf numFmtId="0" fontId="10" fillId="0" borderId="0" xfId="22" applyFont="1" applyAlignment="1">
      <alignment horizontal="right"/>
    </xf>
    <xf numFmtId="0" fontId="7" fillId="17" borderId="13" xfId="22" applyFont="1" applyFill="1" applyBorder="1" applyAlignment="1">
      <alignment horizontal="center" vertical="center"/>
    </xf>
    <xf numFmtId="0" fontId="7" fillId="17" borderId="15" xfId="22" applyFont="1" applyFill="1" applyBorder="1" applyAlignment="1">
      <alignment horizontal="center" vertical="center"/>
    </xf>
    <xf numFmtId="0" fontId="7" fillId="17" borderId="15" xfId="22" applyFont="1" applyFill="1" applyBorder="1" applyAlignment="1">
      <alignment horizontal="center" vertical="center" wrapText="1"/>
    </xf>
    <xf numFmtId="4" fontId="7" fillId="17" borderId="13" xfId="22" applyNumberFormat="1" applyFont="1" applyFill="1" applyBorder="1" applyAlignment="1">
      <alignment horizontal="center" vertical="center" wrapText="1"/>
    </xf>
    <xf numFmtId="4" fontId="7" fillId="17" borderId="15" xfId="22" applyNumberFormat="1" applyFont="1" applyFill="1" applyBorder="1" applyAlignment="1">
      <alignment horizontal="center" vertical="center" wrapText="1"/>
    </xf>
    <xf numFmtId="4" fontId="7" fillId="17" borderId="15" xfId="22" applyNumberFormat="1" applyFont="1" applyFill="1" applyBorder="1" applyAlignment="1">
      <alignment horizontal="center" vertical="center"/>
    </xf>
    <xf numFmtId="0" fontId="9" fillId="19" borderId="14" xfId="22" applyFont="1" applyFill="1" applyBorder="1" applyAlignment="1">
      <alignment horizontal="center" vertical="center"/>
    </xf>
    <xf numFmtId="0" fontId="9" fillId="19" borderId="14" xfId="22" applyFont="1" applyFill="1" applyBorder="1" applyAlignment="1">
      <alignment vertical="center"/>
    </xf>
    <xf numFmtId="0" fontId="9" fillId="19" borderId="16" xfId="22" applyFont="1" applyFill="1" applyBorder="1" applyAlignment="1">
      <alignment vertical="center"/>
    </xf>
    <xf numFmtId="0" fontId="9" fillId="19" borderId="17" xfId="22" applyFont="1" applyFill="1" applyBorder="1" applyAlignment="1">
      <alignment vertical="center"/>
    </xf>
    <xf numFmtId="0" fontId="9" fillId="19" borderId="16" xfId="22" applyFont="1" applyFill="1" applyBorder="1" applyAlignment="1">
      <alignment horizontal="center" vertical="center"/>
    </xf>
    <xf numFmtId="167" fontId="9" fillId="19" borderId="17" xfId="22" applyNumberFormat="1" applyFont="1" applyFill="1" applyBorder="1" applyAlignment="1">
      <alignment horizontal="center" vertical="center"/>
    </xf>
    <xf numFmtId="10" fontId="9" fillId="19" borderId="13" xfId="3" applyNumberFormat="1" applyFont="1" applyFill="1" applyBorder="1" applyAlignment="1">
      <alignment horizontal="center" vertical="center"/>
    </xf>
    <xf numFmtId="167" fontId="10" fillId="0" borderId="0" xfId="22" applyNumberFormat="1" applyFont="1" applyAlignment="1">
      <alignment vertical="center"/>
    </xf>
    <xf numFmtId="0" fontId="10" fillId="18" borderId="13" xfId="22" applyFont="1" applyFill="1" applyBorder="1" applyAlignment="1">
      <alignment horizontal="center" vertical="top"/>
    </xf>
    <xf numFmtId="0" fontId="10" fillId="18" borderId="18" xfId="22" applyFont="1" applyFill="1" applyBorder="1" applyAlignment="1">
      <alignment horizontal="center" vertical="center"/>
    </xf>
    <xf numFmtId="4" fontId="10" fillId="18" borderId="18" xfId="22" applyNumberFormat="1" applyFont="1" applyFill="1" applyBorder="1" applyAlignment="1">
      <alignment horizontal="justify" vertical="center" wrapText="1"/>
    </xf>
    <xf numFmtId="167" fontId="10" fillId="18" borderId="13" xfId="22" applyNumberFormat="1" applyFont="1" applyFill="1" applyBorder="1" applyAlignment="1">
      <alignment horizontal="center" vertical="center"/>
    </xf>
    <xf numFmtId="167" fontId="10" fillId="18" borderId="18" xfId="22" applyNumberFormat="1" applyFont="1" applyFill="1" applyBorder="1" applyAlignment="1">
      <alignment horizontal="center" vertical="center"/>
    </xf>
    <xf numFmtId="4" fontId="10" fillId="18" borderId="18" xfId="22" applyNumberFormat="1" applyFont="1" applyFill="1" applyBorder="1" applyAlignment="1">
      <alignment horizontal="center" vertical="center"/>
    </xf>
    <xf numFmtId="1" fontId="10" fillId="18" borderId="18" xfId="22" applyNumberFormat="1" applyFont="1" applyFill="1" applyBorder="1" applyAlignment="1">
      <alignment horizontal="center" vertical="center" wrapText="1"/>
    </xf>
    <xf numFmtId="10" fontId="16" fillId="18" borderId="13" xfId="3" applyNumberFormat="1" applyFont="1" applyFill="1" applyBorder="1" applyAlignment="1">
      <alignment horizontal="center" vertical="center"/>
    </xf>
    <xf numFmtId="0" fontId="10" fillId="0" borderId="0" xfId="22" applyFont="1" applyAlignment="1">
      <alignment vertical="top"/>
    </xf>
    <xf numFmtId="4" fontId="10" fillId="0" borderId="0" xfId="22" applyNumberFormat="1" applyFont="1" applyAlignment="1">
      <alignment vertical="top"/>
    </xf>
    <xf numFmtId="0" fontId="10" fillId="18" borderId="13" xfId="22" applyFont="1" applyFill="1" applyBorder="1" applyAlignment="1">
      <alignment horizontal="center" vertical="center"/>
    </xf>
    <xf numFmtId="4" fontId="10" fillId="18" borderId="13" xfId="22" applyNumberFormat="1" applyFont="1" applyFill="1" applyBorder="1" applyAlignment="1">
      <alignment horizontal="center" vertical="center"/>
    </xf>
    <xf numFmtId="4" fontId="10" fillId="18" borderId="13" xfId="22" applyNumberFormat="1" applyFont="1" applyFill="1" applyBorder="1" applyAlignment="1">
      <alignment horizontal="justify" vertical="center" wrapText="1"/>
    </xf>
    <xf numFmtId="1" fontId="10" fillId="18" borderId="13" xfId="22" applyNumberFormat="1" applyFont="1" applyFill="1" applyBorder="1" applyAlignment="1">
      <alignment horizontal="center" vertical="center" wrapText="1"/>
    </xf>
    <xf numFmtId="170" fontId="10" fillId="0" borderId="0" xfId="22" applyNumberFormat="1" applyFont="1" applyAlignment="1">
      <alignment vertical="top"/>
    </xf>
    <xf numFmtId="0" fontId="10" fillId="18" borderId="13" xfId="22" applyFont="1" applyFill="1" applyBorder="1" applyAlignment="1">
      <alignment horizontal="justify" vertical="center" wrapText="1"/>
    </xf>
    <xf numFmtId="0" fontId="10" fillId="18" borderId="0" xfId="22" applyFont="1" applyFill="1" applyAlignment="1">
      <alignment vertical="top"/>
    </xf>
    <xf numFmtId="0" fontId="10" fillId="18" borderId="0" xfId="22" applyFont="1" applyFill="1" applyAlignment="1">
      <alignment horizontal="center" vertical="center"/>
    </xf>
    <xf numFmtId="4" fontId="10" fillId="18" borderId="0" xfId="22" applyNumberFormat="1" applyFont="1" applyFill="1" applyAlignment="1">
      <alignment horizontal="center" vertical="center"/>
    </xf>
    <xf numFmtId="0" fontId="10" fillId="18" borderId="0" xfId="22" applyFont="1" applyFill="1" applyAlignment="1">
      <alignment horizontal="justify" vertical="center" wrapText="1"/>
    </xf>
    <xf numFmtId="4" fontId="10" fillId="18" borderId="0" xfId="22" applyNumberFormat="1" applyFont="1" applyFill="1" applyAlignment="1">
      <alignment horizontal="right" vertical="center"/>
    </xf>
    <xf numFmtId="1" fontId="10" fillId="18" borderId="0" xfId="22" applyNumberFormat="1" applyFont="1" applyFill="1" applyAlignment="1">
      <alignment horizontal="center" vertical="center" wrapText="1"/>
    </xf>
    <xf numFmtId="10" fontId="16" fillId="18" borderId="0" xfId="3" applyNumberFormat="1" applyFont="1" applyFill="1" applyAlignment="1">
      <alignment horizontal="right" vertical="center"/>
    </xf>
    <xf numFmtId="0" fontId="11" fillId="19" borderId="14" xfId="22" applyFont="1" applyFill="1" applyBorder="1" applyAlignment="1">
      <alignment horizontal="center" vertical="center"/>
    </xf>
    <xf numFmtId="0" fontId="11" fillId="19" borderId="14" xfId="22" applyFont="1" applyFill="1" applyBorder="1" applyAlignment="1">
      <alignment horizontal="left" vertical="center"/>
    </xf>
    <xf numFmtId="0" fontId="11" fillId="19" borderId="16" xfId="22" applyFont="1" applyFill="1" applyBorder="1" applyAlignment="1">
      <alignment horizontal="left" vertical="center"/>
    </xf>
    <xf numFmtId="0" fontId="11" fillId="19" borderId="17" xfId="22" applyFont="1" applyFill="1" applyBorder="1" applyAlignment="1">
      <alignment horizontal="left" vertical="center"/>
    </xf>
    <xf numFmtId="0" fontId="11" fillId="19" borderId="16" xfId="22" applyFont="1" applyFill="1" applyBorder="1" applyAlignment="1">
      <alignment horizontal="center" vertical="center"/>
    </xf>
    <xf numFmtId="167" fontId="11" fillId="19" borderId="17" xfId="22" applyNumberFormat="1" applyFont="1" applyFill="1" applyBorder="1" applyAlignment="1">
      <alignment horizontal="center" vertical="center"/>
    </xf>
    <xf numFmtId="167" fontId="10" fillId="18" borderId="13" xfId="40" applyNumberFormat="1" applyFont="1" applyFill="1" applyBorder="1" applyAlignment="1">
      <alignment horizontal="center" vertical="center"/>
    </xf>
    <xf numFmtId="3" fontId="10" fillId="18" borderId="18" xfId="40" applyNumberFormat="1" applyFont="1" applyFill="1" applyBorder="1" applyAlignment="1">
      <alignment horizontal="center" vertical="center"/>
    </xf>
    <xf numFmtId="4" fontId="10" fillId="18" borderId="13" xfId="22" applyNumberFormat="1" applyFont="1" applyFill="1" applyBorder="1" applyAlignment="1">
      <alignment horizontal="left" vertical="center" wrapText="1"/>
    </xf>
    <xf numFmtId="3" fontId="10" fillId="18" borderId="13" xfId="40" applyNumberFormat="1" applyFont="1" applyFill="1" applyBorder="1" applyAlignment="1">
      <alignment horizontal="center" vertical="center"/>
    </xf>
    <xf numFmtId="167" fontId="10" fillId="0" borderId="13" xfId="40" applyNumberFormat="1" applyFont="1" applyBorder="1" applyAlignment="1">
      <alignment horizontal="center" vertical="center"/>
    </xf>
    <xf numFmtId="0" fontId="11" fillId="17" borderId="14" xfId="22" applyFont="1" applyFill="1" applyBorder="1" applyAlignment="1">
      <alignment horizontal="left" vertical="center"/>
    </xf>
    <xf numFmtId="0" fontId="11" fillId="17" borderId="16" xfId="22" applyFont="1" applyFill="1" applyBorder="1" applyAlignment="1">
      <alignment horizontal="right" vertical="center"/>
    </xf>
    <xf numFmtId="0" fontId="11" fillId="17" borderId="16" xfId="22" applyFont="1" applyFill="1" applyBorder="1" applyAlignment="1">
      <alignment horizontal="center" vertical="center"/>
    </xf>
    <xf numFmtId="0" fontId="11" fillId="17" borderId="16" xfId="22" applyFont="1" applyFill="1" applyBorder="1" applyAlignment="1">
      <alignment horizontal="left" vertical="center"/>
    </xf>
    <xf numFmtId="4" fontId="11" fillId="17" borderId="17" xfId="22" applyNumberFormat="1" applyFont="1" applyFill="1" applyBorder="1" applyAlignment="1">
      <alignment horizontal="left" vertical="center"/>
    </xf>
    <xf numFmtId="10" fontId="7" fillId="17" borderId="17" xfId="3" applyNumberFormat="1" applyFont="1" applyFill="1" applyBorder="1" applyAlignment="1">
      <alignment horizontal="right" vertical="center"/>
    </xf>
    <xf numFmtId="0" fontId="17" fillId="17" borderId="13" xfId="22" applyFont="1" applyFill="1" applyBorder="1" applyAlignment="1">
      <alignment vertical="center"/>
    </xf>
    <xf numFmtId="167" fontId="7" fillId="17" borderId="13" xfId="22" applyNumberFormat="1" applyFont="1" applyFill="1" applyBorder="1" applyAlignment="1">
      <alignment horizontal="right" vertical="center"/>
    </xf>
    <xf numFmtId="10" fontId="7" fillId="17" borderId="13" xfId="3" applyNumberFormat="1" applyFont="1" applyFill="1" applyBorder="1" applyAlignment="1">
      <alignment horizontal="center" vertical="center"/>
    </xf>
    <xf numFmtId="4" fontId="10" fillId="0" borderId="0" xfId="22" applyNumberFormat="1" applyFont="1"/>
    <xf numFmtId="167" fontId="10" fillId="0" borderId="0" xfId="22" applyNumberFormat="1" applyFont="1"/>
    <xf numFmtId="0" fontId="7" fillId="17" borderId="16" xfId="22" applyFont="1" applyFill="1" applyBorder="1" applyAlignment="1">
      <alignment horizontal="center" vertical="center"/>
    </xf>
    <xf numFmtId="166" fontId="7" fillId="17" borderId="17" xfId="22" applyNumberFormat="1" applyFont="1" applyFill="1" applyBorder="1" applyAlignment="1">
      <alignment horizontal="center" vertical="center"/>
    </xf>
    <xf numFmtId="4" fontId="10" fillId="0" borderId="0" xfId="22" applyNumberFormat="1" applyFont="1" applyAlignment="1">
      <alignment horizontal="right"/>
    </xf>
    <xf numFmtId="4" fontId="10" fillId="0" borderId="0" xfId="22" applyNumberFormat="1" applyFont="1" applyAlignment="1">
      <alignment horizontal="center"/>
    </xf>
    <xf numFmtId="1" fontId="10" fillId="0" borderId="0" xfId="22" applyNumberFormat="1" applyFont="1"/>
    <xf numFmtId="0" fontId="11" fillId="19" borderId="19" xfId="22" applyFont="1" applyFill="1" applyBorder="1" applyAlignment="1">
      <alignment vertical="center"/>
    </xf>
    <xf numFmtId="0" fontId="11" fillId="19" borderId="20" xfId="22" applyFont="1" applyFill="1" applyBorder="1" applyAlignment="1">
      <alignment vertical="center"/>
    </xf>
    <xf numFmtId="0" fontId="11" fillId="19" borderId="21" xfId="22" applyFont="1" applyFill="1" applyBorder="1" applyAlignment="1">
      <alignment vertical="center"/>
    </xf>
    <xf numFmtId="0" fontId="11" fillId="19" borderId="21" xfId="22" applyFont="1" applyFill="1" applyBorder="1" applyAlignment="1">
      <alignment horizontal="center" vertical="center"/>
    </xf>
    <xf numFmtId="0" fontId="11" fillId="19" borderId="15" xfId="22" applyFont="1" applyFill="1" applyBorder="1" applyAlignment="1">
      <alignment horizontal="center" vertical="center"/>
    </xf>
    <xf numFmtId="4" fontId="11" fillId="19" borderId="15" xfId="22" applyNumberFormat="1" applyFont="1" applyFill="1" applyBorder="1" applyAlignment="1">
      <alignment horizontal="right" vertical="center"/>
    </xf>
    <xf numFmtId="167" fontId="11" fillId="19" borderId="15" xfId="22" applyNumberFormat="1" applyFont="1" applyFill="1" applyBorder="1" applyAlignment="1">
      <alignment horizontal="center" vertical="center"/>
    </xf>
    <xf numFmtId="10" fontId="11" fillId="19" borderId="15" xfId="3" applyNumberFormat="1" applyFont="1" applyFill="1" applyBorder="1" applyAlignment="1">
      <alignment horizontal="center" vertical="center"/>
    </xf>
    <xf numFmtId="0" fontId="11" fillId="6" borderId="14" xfId="22" applyFont="1" applyFill="1" applyBorder="1" applyAlignment="1">
      <alignment horizontal="center" vertical="center"/>
    </xf>
    <xf numFmtId="0" fontId="11" fillId="6" borderId="14" xfId="22" applyFont="1" applyFill="1" applyBorder="1" applyAlignment="1">
      <alignment vertical="center"/>
    </xf>
    <xf numFmtId="0" fontId="10" fillId="6" borderId="16" xfId="22" applyFont="1" applyFill="1" applyBorder="1" applyAlignment="1">
      <alignment vertical="center"/>
    </xf>
    <xf numFmtId="0" fontId="10" fillId="6" borderId="16" xfId="22" applyFont="1" applyFill="1" applyBorder="1" applyAlignment="1">
      <alignment horizontal="right" vertical="center"/>
    </xf>
    <xf numFmtId="0" fontId="10" fillId="6" borderId="16" xfId="22" applyFont="1" applyFill="1" applyBorder="1" applyAlignment="1">
      <alignment horizontal="center" vertical="center"/>
    </xf>
    <xf numFmtId="167" fontId="10" fillId="6" borderId="16" xfId="22" applyNumberFormat="1" applyFont="1" applyFill="1" applyBorder="1" applyAlignment="1">
      <alignment horizontal="center" vertical="center"/>
    </xf>
    <xf numFmtId="4" fontId="10" fillId="6" borderId="17" xfId="22" applyNumberFormat="1" applyFont="1" applyFill="1" applyBorder="1" applyAlignment="1">
      <alignment horizontal="center" vertical="center"/>
    </xf>
    <xf numFmtId="0" fontId="10" fillId="0" borderId="13" xfId="22" applyFont="1" applyBorder="1" applyAlignment="1">
      <alignment horizontal="center" vertical="center"/>
    </xf>
    <xf numFmtId="4" fontId="10" fillId="0" borderId="18" xfId="22" applyNumberFormat="1" applyFont="1" applyBorder="1" applyAlignment="1">
      <alignment horizontal="center" vertical="center"/>
    </xf>
    <xf numFmtId="0" fontId="10" fillId="0" borderId="18" xfId="22" applyFont="1" applyBorder="1" applyAlignment="1">
      <alignment vertical="center"/>
    </xf>
    <xf numFmtId="167" fontId="10" fillId="0" borderId="18" xfId="22" applyNumberFormat="1" applyFont="1" applyBorder="1" applyAlignment="1">
      <alignment horizontal="center" vertical="center"/>
    </xf>
    <xf numFmtId="1" fontId="10" fillId="0" borderId="18" xfId="22" applyNumberFormat="1" applyFont="1" applyBorder="1" applyAlignment="1">
      <alignment horizontal="center" vertical="center"/>
    </xf>
    <xf numFmtId="10" fontId="10" fillId="0" borderId="18" xfId="3" applyNumberFormat="1" applyFont="1" applyBorder="1" applyAlignment="1">
      <alignment horizontal="center" vertical="center"/>
    </xf>
    <xf numFmtId="4" fontId="10" fillId="0" borderId="0" xfId="22" applyNumberFormat="1" applyFont="1" applyAlignment="1">
      <alignment horizontal="center" vertical="center"/>
    </xf>
    <xf numFmtId="167" fontId="10" fillId="0" borderId="0" xfId="22" applyNumberFormat="1" applyFont="1" applyAlignment="1">
      <alignment horizontal="center" vertical="center"/>
    </xf>
    <xf numFmtId="1" fontId="10" fillId="0" borderId="0" xfId="22" applyNumberFormat="1" applyFont="1" applyAlignment="1">
      <alignment horizontal="center" vertical="center"/>
    </xf>
    <xf numFmtId="10" fontId="10" fillId="0" borderId="0" xfId="3" applyNumberFormat="1" applyFont="1" applyAlignment="1">
      <alignment horizontal="center" vertical="center"/>
    </xf>
    <xf numFmtId="0" fontId="10" fillId="0" borderId="18" xfId="22" applyFont="1" applyBorder="1" applyAlignment="1">
      <alignment vertical="center" wrapText="1"/>
    </xf>
    <xf numFmtId="1" fontId="10" fillId="0" borderId="0" xfId="22" applyNumberFormat="1" applyFont="1" applyAlignment="1">
      <alignment vertical="center"/>
    </xf>
    <xf numFmtId="0" fontId="10" fillId="0" borderId="0" xfId="22" applyFont="1" applyAlignment="1">
      <alignment horizontal="center" vertical="center" wrapText="1"/>
    </xf>
    <xf numFmtId="0" fontId="11" fillId="19" borderId="13" xfId="22" applyFont="1" applyFill="1" applyBorder="1" applyAlignment="1">
      <alignment horizontal="center" vertical="center"/>
    </xf>
    <xf numFmtId="0" fontId="11" fillId="19" borderId="13" xfId="22" applyFont="1" applyFill="1" applyBorder="1" applyAlignment="1">
      <alignment vertical="center"/>
    </xf>
    <xf numFmtId="4" fontId="11" fillId="19" borderId="13" xfId="22" applyNumberFormat="1" applyFont="1" applyFill="1" applyBorder="1" applyAlignment="1">
      <alignment horizontal="right" vertical="center"/>
    </xf>
    <xf numFmtId="167" fontId="11" fillId="19" borderId="13" xfId="22" applyNumberFormat="1" applyFont="1" applyFill="1" applyBorder="1" applyAlignment="1">
      <alignment horizontal="center" vertical="center"/>
    </xf>
    <xf numFmtId="10" fontId="11" fillId="19" borderId="13" xfId="3" applyNumberFormat="1" applyFont="1" applyFill="1" applyBorder="1" applyAlignment="1">
      <alignment horizontal="center" vertical="center"/>
    </xf>
    <xf numFmtId="4" fontId="10" fillId="0" borderId="13" xfId="22" applyNumberFormat="1" applyFont="1" applyBorder="1" applyAlignment="1">
      <alignment vertical="center"/>
    </xf>
    <xf numFmtId="167" fontId="10" fillId="0" borderId="13" xfId="22" applyNumberFormat="1" applyFont="1" applyBorder="1" applyAlignment="1">
      <alignment horizontal="center" vertical="center"/>
    </xf>
    <xf numFmtId="4" fontId="10" fillId="0" borderId="13" xfId="22" applyNumberFormat="1" applyFont="1" applyBorder="1" applyAlignment="1">
      <alignment horizontal="center" vertical="center"/>
    </xf>
    <xf numFmtId="3" fontId="10" fillId="0" borderId="13" xfId="22" applyNumberFormat="1" applyFont="1" applyBorder="1" applyAlignment="1">
      <alignment horizontal="center" vertical="center"/>
    </xf>
    <xf numFmtId="10" fontId="10" fillId="0" borderId="13" xfId="3" applyNumberFormat="1" applyFont="1" applyBorder="1" applyAlignment="1">
      <alignment horizontal="center" vertical="center"/>
    </xf>
    <xf numFmtId="4" fontId="10" fillId="0" borderId="0" xfId="22" applyNumberFormat="1" applyFont="1" applyAlignment="1">
      <alignment vertical="center"/>
    </xf>
    <xf numFmtId="4" fontId="10" fillId="0" borderId="0" xfId="22" applyNumberFormat="1" applyFont="1" applyAlignment="1">
      <alignment horizontal="right" vertical="center"/>
    </xf>
    <xf numFmtId="0" fontId="10" fillId="17" borderId="0" xfId="22" applyFont="1" applyFill="1" applyAlignment="1">
      <alignment horizontal="center" vertical="center"/>
    </xf>
    <xf numFmtId="0" fontId="7" fillId="17" borderId="13" xfId="22" applyFont="1" applyFill="1" applyBorder="1" applyAlignment="1">
      <alignment vertical="center"/>
    </xf>
    <xf numFmtId="4" fontId="7" fillId="17" borderId="13" xfId="22" applyNumberFormat="1" applyFont="1" applyFill="1" applyBorder="1" applyAlignment="1">
      <alignment horizontal="right" vertical="center"/>
    </xf>
    <xf numFmtId="167" fontId="7" fillId="17" borderId="13" xfId="22" applyNumberFormat="1" applyFont="1" applyFill="1" applyBorder="1" applyAlignment="1">
      <alignment horizontal="center" vertical="center"/>
    </xf>
    <xf numFmtId="4" fontId="10" fillId="18" borderId="13" xfId="22" applyNumberFormat="1" applyFont="1" applyFill="1" applyBorder="1" applyAlignment="1">
      <alignment horizontal="center" vertical="center" wrapText="1"/>
    </xf>
    <xf numFmtId="4" fontId="10" fillId="18" borderId="13" xfId="22" applyNumberFormat="1" applyFont="1" applyFill="1" applyBorder="1" applyAlignment="1">
      <alignment horizontal="right" vertical="center"/>
    </xf>
    <xf numFmtId="4" fontId="18" fillId="17" borderId="13" xfId="22" applyNumberFormat="1" applyFont="1" applyFill="1" applyBorder="1" applyAlignment="1">
      <alignment horizontal="right" vertical="center"/>
    </xf>
    <xf numFmtId="0" fontId="10" fillId="17" borderId="13" xfId="22" applyFont="1" applyFill="1" applyBorder="1" applyAlignment="1">
      <alignment horizontal="center"/>
    </xf>
    <xf numFmtId="4" fontId="18" fillId="17" borderId="13" xfId="22" applyNumberFormat="1" applyFont="1" applyFill="1" applyBorder="1" applyAlignment="1">
      <alignment vertical="center"/>
    </xf>
    <xf numFmtId="0" fontId="7" fillId="17" borderId="0" xfId="0" applyFont="1" applyFill="1"/>
    <xf numFmtId="0" fontId="0" fillId="18" borderId="0" xfId="0" applyFill="1"/>
    <xf numFmtId="0" fontId="9" fillId="19" borderId="24" xfId="0" applyFont="1" applyFill="1" applyBorder="1" applyAlignment="1">
      <alignment horizontal="center"/>
    </xf>
    <xf numFmtId="0" fontId="9" fillId="19" borderId="26" xfId="0" applyFont="1" applyFill="1" applyBorder="1" applyAlignment="1">
      <alignment horizontal="center" vertical="center" wrapText="1"/>
    </xf>
    <xf numFmtId="0" fontId="9" fillId="19" borderId="27" xfId="0" applyFont="1" applyFill="1" applyBorder="1" applyAlignment="1">
      <alignment horizontal="center" vertical="center" wrapText="1"/>
    </xf>
    <xf numFmtId="0" fontId="9" fillId="19" borderId="28" xfId="0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29" xfId="0" applyFont="1" applyBorder="1"/>
    <xf numFmtId="0" fontId="12" fillId="0" borderId="22" xfId="0" applyFont="1" applyBorder="1"/>
    <xf numFmtId="0" fontId="12" fillId="0" borderId="23" xfId="0" applyFont="1" applyBorder="1"/>
    <xf numFmtId="0" fontId="12" fillId="0" borderId="13" xfId="0" applyFont="1" applyBorder="1" applyAlignment="1">
      <alignment horizontal="left" vertical="center" wrapText="1"/>
    </xf>
    <xf numFmtId="0" fontId="12" fillId="0" borderId="30" xfId="0" applyFont="1" applyBorder="1"/>
    <xf numFmtId="0" fontId="12" fillId="0" borderId="31" xfId="0" applyFont="1" applyBorder="1"/>
    <xf numFmtId="0" fontId="12" fillId="0" borderId="13" xfId="0" applyFont="1" applyBorder="1"/>
    <xf numFmtId="0" fontId="9" fillId="21" borderId="28" xfId="0" applyFont="1" applyFill="1" applyBorder="1" applyAlignment="1">
      <alignment horizontal="center" wrapText="1"/>
    </xf>
    <xf numFmtId="0" fontId="12" fillId="0" borderId="28" xfId="0" applyFont="1" applyBorder="1" applyAlignment="1">
      <alignment horizontal="left" vertical="center" wrapText="1"/>
    </xf>
    <xf numFmtId="0" fontId="9" fillId="21" borderId="26" xfId="0" applyFont="1" applyFill="1" applyBorder="1" applyAlignment="1">
      <alignment horizontal="center" wrapText="1"/>
    </xf>
    <xf numFmtId="0" fontId="12" fillId="0" borderId="27" xfId="0" applyFont="1" applyBorder="1"/>
    <xf numFmtId="0" fontId="12" fillId="0" borderId="28" xfId="0" applyFont="1" applyBorder="1"/>
    <xf numFmtId="0" fontId="12" fillId="0" borderId="26" xfId="0" applyFont="1" applyBorder="1"/>
    <xf numFmtId="0" fontId="12" fillId="22" borderId="22" xfId="0" applyFont="1" applyFill="1" applyBorder="1"/>
    <xf numFmtId="0" fontId="12" fillId="21" borderId="13" xfId="0" applyFont="1" applyFill="1" applyBorder="1"/>
    <xf numFmtId="0" fontId="12" fillId="21" borderId="31" xfId="0" applyFont="1" applyFill="1" applyBorder="1"/>
    <xf numFmtId="0" fontId="9" fillId="21" borderId="13" xfId="0" applyFont="1" applyFill="1" applyBorder="1" applyAlignment="1">
      <alignment horizontal="center" vertical="center" wrapText="1"/>
    </xf>
    <xf numFmtId="0" fontId="12" fillId="21" borderId="30" xfId="0" applyFont="1" applyFill="1" applyBorder="1"/>
    <xf numFmtId="0" fontId="9" fillId="21" borderId="28" xfId="0" applyFont="1" applyFill="1" applyBorder="1" applyAlignment="1">
      <alignment horizontal="center" vertical="center" wrapText="1"/>
    </xf>
    <xf numFmtId="0" fontId="9" fillId="21" borderId="32" xfId="0" applyFont="1" applyFill="1" applyBorder="1" applyAlignment="1">
      <alignment horizontal="center" wrapText="1"/>
    </xf>
    <xf numFmtId="0" fontId="9" fillId="21" borderId="15" xfId="0" applyFont="1" applyFill="1" applyBorder="1" applyAlignment="1">
      <alignment horizontal="center" wrapText="1"/>
    </xf>
    <xf numFmtId="0" fontId="9" fillId="21" borderId="33" xfId="0" applyFont="1" applyFill="1" applyBorder="1" applyAlignment="1">
      <alignment horizontal="center" wrapText="1"/>
    </xf>
    <xf numFmtId="0" fontId="9" fillId="18" borderId="34" xfId="0" applyFont="1" applyFill="1" applyBorder="1" applyAlignment="1">
      <alignment horizontal="center" vertical="center" wrapText="1"/>
    </xf>
    <xf numFmtId="0" fontId="12" fillId="23" borderId="23" xfId="0" applyFont="1" applyFill="1" applyBorder="1" applyAlignment="1">
      <alignment vertical="center" wrapText="1"/>
    </xf>
    <xf numFmtId="167" fontId="12" fillId="23" borderId="29" xfId="0" applyNumberFormat="1" applyFont="1" applyFill="1" applyBorder="1" applyAlignment="1">
      <alignment horizontal="center" vertical="center"/>
    </xf>
    <xf numFmtId="167" fontId="12" fillId="23" borderId="22" xfId="0" applyNumberFormat="1" applyFont="1" applyFill="1" applyBorder="1" applyAlignment="1">
      <alignment horizontal="center" vertical="center"/>
    </xf>
    <xf numFmtId="167" fontId="12" fillId="23" borderId="23" xfId="0" applyNumberFormat="1" applyFont="1" applyFill="1" applyBorder="1" applyAlignment="1">
      <alignment horizontal="center" vertical="center"/>
    </xf>
    <xf numFmtId="10" fontId="0" fillId="18" borderId="0" xfId="0" applyNumberFormat="1" applyFill="1"/>
    <xf numFmtId="0" fontId="12" fillId="24" borderId="13" xfId="0" applyFont="1" applyFill="1" applyBorder="1" applyAlignment="1">
      <alignment vertical="center" wrapText="1"/>
    </xf>
    <xf numFmtId="10" fontId="12" fillId="24" borderId="30" xfId="3" applyNumberFormat="1" applyFont="1" applyFill="1" applyBorder="1" applyAlignment="1">
      <alignment horizontal="center" vertical="center"/>
    </xf>
    <xf numFmtId="10" fontId="12" fillId="24" borderId="31" xfId="3" applyNumberFormat="1" applyFont="1" applyFill="1" applyBorder="1" applyAlignment="1">
      <alignment horizontal="center" vertical="center"/>
    </xf>
    <xf numFmtId="10" fontId="12" fillId="24" borderId="13" xfId="3" applyNumberFormat="1" applyFont="1" applyFill="1" applyBorder="1" applyAlignment="1">
      <alignment horizontal="center" vertical="center"/>
    </xf>
    <xf numFmtId="0" fontId="12" fillId="23" borderId="13" xfId="0" applyFont="1" applyFill="1" applyBorder="1" applyAlignment="1">
      <alignment vertical="center" wrapText="1"/>
    </xf>
    <xf numFmtId="167" fontId="12" fillId="23" borderId="30" xfId="0" applyNumberFormat="1" applyFont="1" applyFill="1" applyBorder="1" applyAlignment="1">
      <alignment horizontal="center" vertical="center"/>
    </xf>
    <xf numFmtId="167" fontId="12" fillId="23" borderId="31" xfId="0" applyNumberFormat="1" applyFont="1" applyFill="1" applyBorder="1" applyAlignment="1">
      <alignment horizontal="center" vertical="center"/>
    </xf>
    <xf numFmtId="167" fontId="12" fillId="23" borderId="13" xfId="0" applyNumberFormat="1" applyFont="1" applyFill="1" applyBorder="1" applyAlignment="1">
      <alignment horizontal="center" vertical="center"/>
    </xf>
    <xf numFmtId="0" fontId="12" fillId="24" borderId="28" xfId="0" applyFont="1" applyFill="1" applyBorder="1" applyAlignment="1">
      <alignment vertical="center" wrapText="1"/>
    </xf>
    <xf numFmtId="10" fontId="12" fillId="24" borderId="26" xfId="3" applyNumberFormat="1" applyFont="1" applyFill="1" applyBorder="1" applyAlignment="1">
      <alignment horizontal="center" vertical="center"/>
    </xf>
    <xf numFmtId="10" fontId="12" fillId="24" borderId="27" xfId="3" applyNumberFormat="1" applyFont="1" applyFill="1" applyBorder="1" applyAlignment="1">
      <alignment horizontal="center" vertical="center"/>
    </xf>
    <xf numFmtId="10" fontId="12" fillId="24" borderId="28" xfId="3" applyNumberFormat="1" applyFont="1" applyFill="1" applyBorder="1" applyAlignment="1">
      <alignment horizontal="center" vertical="center"/>
    </xf>
    <xf numFmtId="10" fontId="12" fillId="24" borderId="28" xfId="0" applyNumberFormat="1" applyFont="1" applyFill="1" applyBorder="1" applyAlignment="1">
      <alignment horizontal="center" vertical="center"/>
    </xf>
    <xf numFmtId="0" fontId="12" fillId="25" borderId="23" xfId="0" applyFont="1" applyFill="1" applyBorder="1" applyAlignment="1">
      <alignment vertical="center" wrapText="1"/>
    </xf>
    <xf numFmtId="167" fontId="12" fillId="25" borderId="29" xfId="0" applyNumberFormat="1" applyFont="1" applyFill="1" applyBorder="1" applyAlignment="1">
      <alignment horizontal="center" vertical="center"/>
    </xf>
    <xf numFmtId="167" fontId="12" fillId="25" borderId="22" xfId="0" applyNumberFormat="1" applyFont="1" applyFill="1" applyBorder="1" applyAlignment="1">
      <alignment horizontal="center" vertical="center"/>
    </xf>
    <xf numFmtId="167" fontId="12" fillId="25" borderId="23" xfId="0" applyNumberFormat="1" applyFont="1" applyFill="1" applyBorder="1" applyAlignment="1">
      <alignment horizontal="center" vertical="center"/>
    </xf>
    <xf numFmtId="0" fontId="12" fillId="6" borderId="13" xfId="0" applyFont="1" applyFill="1" applyBorder="1" applyAlignment="1">
      <alignment vertical="center" wrapText="1"/>
    </xf>
    <xf numFmtId="10" fontId="12" fillId="6" borderId="30" xfId="3" applyNumberFormat="1" applyFont="1" applyFill="1" applyBorder="1" applyAlignment="1">
      <alignment horizontal="center" vertical="center"/>
    </xf>
    <xf numFmtId="10" fontId="12" fillId="6" borderId="31" xfId="3" applyNumberFormat="1" applyFont="1" applyFill="1" applyBorder="1" applyAlignment="1">
      <alignment horizontal="center" vertical="center"/>
    </xf>
    <xf numFmtId="10" fontId="12" fillId="6" borderId="13" xfId="3" applyNumberFormat="1" applyFont="1" applyFill="1" applyBorder="1" applyAlignment="1">
      <alignment horizontal="center" vertical="center"/>
    </xf>
    <xf numFmtId="0" fontId="12" fillId="25" borderId="13" xfId="0" applyFont="1" applyFill="1" applyBorder="1" applyAlignment="1">
      <alignment vertical="center" wrapText="1"/>
    </xf>
    <xf numFmtId="167" fontId="12" fillId="25" borderId="30" xfId="0" applyNumberFormat="1" applyFont="1" applyFill="1" applyBorder="1" applyAlignment="1">
      <alignment horizontal="center" vertical="center"/>
    </xf>
    <xf numFmtId="167" fontId="12" fillId="25" borderId="31" xfId="0" applyNumberFormat="1" applyFont="1" applyFill="1" applyBorder="1" applyAlignment="1">
      <alignment horizontal="center" vertical="center"/>
    </xf>
    <xf numFmtId="167" fontId="12" fillId="25" borderId="13" xfId="0" applyNumberFormat="1" applyFont="1" applyFill="1" applyBorder="1" applyAlignment="1">
      <alignment horizontal="center" vertical="center"/>
    </xf>
    <xf numFmtId="0" fontId="12" fillId="6" borderId="28" xfId="0" applyFont="1" applyFill="1" applyBorder="1" applyAlignment="1">
      <alignment vertical="center" wrapText="1"/>
    </xf>
    <xf numFmtId="10" fontId="12" fillId="6" borderId="26" xfId="3" applyNumberFormat="1" applyFont="1" applyFill="1" applyBorder="1" applyAlignment="1">
      <alignment horizontal="center" vertical="center"/>
    </xf>
    <xf numFmtId="10" fontId="12" fillId="6" borderId="27" xfId="3" applyNumberFormat="1" applyFont="1" applyFill="1" applyBorder="1" applyAlignment="1">
      <alignment horizontal="center" vertical="center"/>
    </xf>
    <xf numFmtId="10" fontId="12" fillId="6" borderId="28" xfId="3" applyNumberFormat="1" applyFont="1" applyFill="1" applyBorder="1" applyAlignment="1">
      <alignment horizontal="center" vertical="center"/>
    </xf>
    <xf numFmtId="0" fontId="12" fillId="26" borderId="23" xfId="0" applyFont="1" applyFill="1" applyBorder="1" applyAlignment="1">
      <alignment vertical="center" wrapText="1"/>
    </xf>
    <xf numFmtId="167" fontId="12" fillId="26" borderId="29" xfId="0" applyNumberFormat="1" applyFont="1" applyFill="1" applyBorder="1" applyAlignment="1">
      <alignment horizontal="center" vertical="center"/>
    </xf>
    <xf numFmtId="167" fontId="12" fillId="26" borderId="22" xfId="0" applyNumberFormat="1" applyFont="1" applyFill="1" applyBorder="1" applyAlignment="1">
      <alignment horizontal="center" vertical="center"/>
    </xf>
    <xf numFmtId="167" fontId="12" fillId="26" borderId="23" xfId="0" applyNumberFormat="1" applyFont="1" applyFill="1" applyBorder="1" applyAlignment="1">
      <alignment horizontal="center" vertical="center"/>
    </xf>
    <xf numFmtId="0" fontId="12" fillId="7" borderId="13" xfId="0" applyFont="1" applyFill="1" applyBorder="1" applyAlignment="1">
      <alignment vertical="center" wrapText="1"/>
    </xf>
    <xf numFmtId="10" fontId="12" fillId="7" borderId="30" xfId="3" applyNumberFormat="1" applyFont="1" applyFill="1" applyBorder="1" applyAlignment="1">
      <alignment horizontal="center" vertical="center"/>
    </xf>
    <xf numFmtId="10" fontId="12" fillId="7" borderId="31" xfId="3" applyNumberFormat="1" applyFont="1" applyFill="1" applyBorder="1" applyAlignment="1">
      <alignment horizontal="center" vertical="center"/>
    </xf>
    <xf numFmtId="10" fontId="12" fillId="7" borderId="13" xfId="3" applyNumberFormat="1" applyFont="1" applyFill="1" applyBorder="1" applyAlignment="1">
      <alignment horizontal="center" vertical="center"/>
    </xf>
    <xf numFmtId="0" fontId="12" fillId="26" borderId="13" xfId="0" applyFont="1" applyFill="1" applyBorder="1" applyAlignment="1">
      <alignment vertical="center" wrapText="1"/>
    </xf>
    <xf numFmtId="167" fontId="12" fillId="26" borderId="30" xfId="0" applyNumberFormat="1" applyFont="1" applyFill="1" applyBorder="1" applyAlignment="1">
      <alignment horizontal="center" vertical="center"/>
    </xf>
    <xf numFmtId="167" fontId="12" fillId="26" borderId="31" xfId="0" applyNumberFormat="1" applyFont="1" applyFill="1" applyBorder="1" applyAlignment="1">
      <alignment horizontal="center" vertical="center"/>
    </xf>
    <xf numFmtId="167" fontId="12" fillId="26" borderId="13" xfId="0" applyNumberFormat="1" applyFont="1" applyFill="1" applyBorder="1" applyAlignment="1">
      <alignment horizontal="center" vertical="center"/>
    </xf>
    <xf numFmtId="0" fontId="12" fillId="7" borderId="28" xfId="0" applyFont="1" applyFill="1" applyBorder="1" applyAlignment="1">
      <alignment vertical="center" wrapText="1"/>
    </xf>
    <xf numFmtId="10" fontId="12" fillId="7" borderId="26" xfId="3" applyNumberFormat="1" applyFont="1" applyFill="1" applyBorder="1" applyAlignment="1">
      <alignment horizontal="center" vertical="center"/>
    </xf>
    <xf numFmtId="10" fontId="12" fillId="7" borderId="27" xfId="3" applyNumberFormat="1" applyFont="1" applyFill="1" applyBorder="1" applyAlignment="1">
      <alignment horizontal="center" vertical="center"/>
    </xf>
    <xf numFmtId="10" fontId="12" fillId="7" borderId="28" xfId="3" applyNumberFormat="1" applyFont="1" applyFill="1" applyBorder="1" applyAlignment="1">
      <alignment horizontal="center" vertical="center"/>
    </xf>
    <xf numFmtId="0" fontId="12" fillId="18" borderId="0" xfId="0" applyFont="1" applyFill="1"/>
    <xf numFmtId="0" fontId="19" fillId="0" borderId="23" xfId="0" applyFont="1" applyBorder="1" applyAlignment="1">
      <alignment vertical="center" wrapText="1"/>
    </xf>
    <xf numFmtId="0" fontId="12" fillId="0" borderId="35" xfId="0" applyFont="1" applyBorder="1"/>
    <xf numFmtId="0" fontId="19" fillId="0" borderId="13" xfId="0" applyFont="1" applyBorder="1" applyAlignment="1">
      <alignment vertical="center" wrapText="1"/>
    </xf>
    <xf numFmtId="0" fontId="12" fillId="0" borderId="14" xfId="0" applyFont="1" applyBorder="1"/>
    <xf numFmtId="0" fontId="19" fillId="0" borderId="28" xfId="0" applyFont="1" applyBorder="1" applyAlignment="1">
      <alignment vertical="center" wrapText="1"/>
    </xf>
    <xf numFmtId="0" fontId="12" fillId="0" borderId="36" xfId="0" applyFont="1" applyBorder="1"/>
    <xf numFmtId="0" fontId="19" fillId="21" borderId="13" xfId="0" applyFont="1" applyFill="1" applyBorder="1" applyAlignment="1">
      <alignment vertical="center" wrapText="1"/>
    </xf>
    <xf numFmtId="0" fontId="9" fillId="21" borderId="14" xfId="0" applyFont="1" applyFill="1" applyBorder="1" applyAlignment="1">
      <alignment horizontal="center" vertical="center" wrapText="1"/>
    </xf>
    <xf numFmtId="0" fontId="9" fillId="21" borderId="36" xfId="0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horizontal="left" vertical="center" wrapText="1"/>
    </xf>
    <xf numFmtId="0" fontId="9" fillId="21" borderId="38" xfId="0" applyFont="1" applyFill="1" applyBorder="1" applyAlignment="1">
      <alignment horizontal="center" vertical="center" wrapText="1"/>
    </xf>
    <xf numFmtId="167" fontId="12" fillId="23" borderId="23" xfId="0" applyNumberFormat="1" applyFont="1" applyFill="1" applyBorder="1" applyAlignment="1">
      <alignment horizontal="center" vertical="center" wrapText="1"/>
    </xf>
    <xf numFmtId="167" fontId="12" fillId="23" borderId="35" xfId="0" applyNumberFormat="1" applyFont="1" applyFill="1" applyBorder="1" applyAlignment="1">
      <alignment horizontal="center" vertical="center"/>
    </xf>
    <xf numFmtId="10" fontId="12" fillId="24" borderId="14" xfId="3" applyNumberFormat="1" applyFont="1" applyFill="1" applyBorder="1" applyAlignment="1">
      <alignment horizontal="center" vertical="center"/>
    </xf>
    <xf numFmtId="167" fontId="12" fillId="23" borderId="14" xfId="0" applyNumberFormat="1" applyFont="1" applyFill="1" applyBorder="1" applyAlignment="1">
      <alignment horizontal="center" vertical="center"/>
    </xf>
    <xf numFmtId="10" fontId="12" fillId="24" borderId="36" xfId="0" applyNumberFormat="1" applyFont="1" applyFill="1" applyBorder="1" applyAlignment="1">
      <alignment horizontal="center" vertical="center"/>
    </xf>
    <xf numFmtId="167" fontId="12" fillId="25" borderId="23" xfId="0" applyNumberFormat="1" applyFont="1" applyFill="1" applyBorder="1" applyAlignment="1">
      <alignment horizontal="center" vertical="center" wrapText="1"/>
    </xf>
    <xf numFmtId="167" fontId="12" fillId="25" borderId="35" xfId="0" applyNumberFormat="1" applyFont="1" applyFill="1" applyBorder="1" applyAlignment="1">
      <alignment horizontal="center" vertical="center"/>
    </xf>
    <xf numFmtId="10" fontId="12" fillId="6" borderId="14" xfId="3" applyNumberFormat="1" applyFont="1" applyFill="1" applyBorder="1" applyAlignment="1">
      <alignment horizontal="center" vertical="center"/>
    </xf>
    <xf numFmtId="167" fontId="12" fillId="25" borderId="14" xfId="0" applyNumberFormat="1" applyFont="1" applyFill="1" applyBorder="1" applyAlignment="1">
      <alignment horizontal="center" vertical="center"/>
    </xf>
    <xf numFmtId="10" fontId="12" fillId="6" borderId="36" xfId="3" applyNumberFormat="1" applyFont="1" applyFill="1" applyBorder="1" applyAlignment="1">
      <alignment horizontal="center" vertical="center"/>
    </xf>
    <xf numFmtId="167" fontId="12" fillId="26" borderId="35" xfId="0" applyNumberFormat="1" applyFont="1" applyFill="1" applyBorder="1" applyAlignment="1">
      <alignment horizontal="center" vertical="center"/>
    </xf>
    <xf numFmtId="10" fontId="12" fillId="7" borderId="14" xfId="3" applyNumberFormat="1" applyFont="1" applyFill="1" applyBorder="1" applyAlignment="1">
      <alignment horizontal="center" vertical="center"/>
    </xf>
    <xf numFmtId="167" fontId="12" fillId="26" borderId="14" xfId="0" applyNumberFormat="1" applyFont="1" applyFill="1" applyBorder="1" applyAlignment="1">
      <alignment horizontal="center" vertical="center"/>
    </xf>
    <xf numFmtId="10" fontId="12" fillId="7" borderId="36" xfId="3" applyNumberFormat="1" applyFont="1" applyFill="1" applyBorder="1" applyAlignment="1">
      <alignment horizontal="center" vertical="center"/>
    </xf>
    <xf numFmtId="167" fontId="12" fillId="0" borderId="0" xfId="0" applyNumberFormat="1" applyFont="1"/>
    <xf numFmtId="0" fontId="12" fillId="0" borderId="0" xfId="0" applyFont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7" fillId="17" borderId="0" xfId="0" applyFont="1" applyFill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left" vertical="center" wrapText="1"/>
    </xf>
    <xf numFmtId="0" fontId="12" fillId="0" borderId="19" xfId="0" applyFont="1" applyBorder="1" applyAlignment="1">
      <alignment vertical="center" wrapText="1"/>
    </xf>
    <xf numFmtId="0" fontId="12" fillId="0" borderId="20" xfId="0" applyFont="1" applyBorder="1" applyAlignment="1">
      <alignment vertical="center"/>
    </xf>
    <xf numFmtId="0" fontId="12" fillId="0" borderId="21" xfId="0" applyFont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12" fillId="0" borderId="17" xfId="0" applyFont="1" applyBorder="1" applyAlignment="1">
      <alignment horizontal="center" vertical="center"/>
    </xf>
    <xf numFmtId="0" fontId="9" fillId="0" borderId="13" xfId="0" applyFont="1" applyBorder="1" applyAlignment="1">
      <alignment horizontal="left" vertical="center" wrapText="1"/>
    </xf>
    <xf numFmtId="0" fontId="12" fillId="0" borderId="40" xfId="0" applyFont="1" applyBorder="1" applyAlignment="1">
      <alignment vertical="center"/>
    </xf>
    <xf numFmtId="0" fontId="12" fillId="0" borderId="41" xfId="0" applyFont="1" applyBorder="1" applyAlignment="1">
      <alignment horizontal="center" vertical="center"/>
    </xf>
    <xf numFmtId="0" fontId="12" fillId="0" borderId="14" xfId="0" applyFont="1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/>
    </xf>
    <xf numFmtId="0" fontId="7" fillId="17" borderId="13" xfId="0" applyFont="1" applyFill="1" applyBorder="1" applyAlignment="1">
      <alignment horizontal="center" vertical="center"/>
    </xf>
    <xf numFmtId="0" fontId="7" fillId="17" borderId="13" xfId="0" applyFont="1" applyFill="1" applyBorder="1" applyAlignment="1">
      <alignment vertical="center"/>
    </xf>
    <xf numFmtId="0" fontId="12" fillId="0" borderId="14" xfId="0" applyFont="1" applyBorder="1" applyAlignment="1">
      <alignment horizontal="center" vertical="center"/>
    </xf>
    <xf numFmtId="0" fontId="9" fillId="0" borderId="16" xfId="0" applyFont="1" applyBorder="1" applyAlignment="1">
      <alignment vertical="center"/>
    </xf>
    <xf numFmtId="0" fontId="9" fillId="0" borderId="17" xfId="0" applyFont="1" applyBorder="1" applyAlignment="1">
      <alignment horizontal="center" vertical="center"/>
    </xf>
    <xf numFmtId="0" fontId="9" fillId="19" borderId="15" xfId="0" applyFont="1" applyFill="1" applyBorder="1" applyAlignment="1">
      <alignment horizontal="center" vertical="center"/>
    </xf>
    <xf numFmtId="0" fontId="9" fillId="19" borderId="13" xfId="0" applyFont="1" applyFill="1" applyBorder="1" applyAlignment="1">
      <alignment horizontal="left" vertical="center"/>
    </xf>
    <xf numFmtId="4" fontId="9" fillId="19" borderId="13" xfId="0" applyNumberFormat="1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left" vertical="center"/>
    </xf>
    <xf numFmtId="4" fontId="12" fillId="0" borderId="13" xfId="0" applyNumberFormat="1" applyFont="1" applyBorder="1" applyAlignment="1">
      <alignment horizontal="center" vertical="center"/>
    </xf>
    <xf numFmtId="10" fontId="12" fillId="0" borderId="0" xfId="3" applyNumberFormat="1" applyFont="1" applyAlignment="1">
      <alignment horizontal="left" vertical="center"/>
    </xf>
    <xf numFmtId="2" fontId="12" fillId="0" borderId="13" xfId="0" applyNumberFormat="1" applyFont="1" applyBorder="1" applyAlignment="1">
      <alignment horizontal="center" vertical="center"/>
    </xf>
    <xf numFmtId="0" fontId="12" fillId="0" borderId="17" xfId="0" applyFont="1" applyBorder="1" applyAlignment="1">
      <alignment horizontal="left" vertical="center" wrapText="1"/>
    </xf>
    <xf numFmtId="0" fontId="12" fillId="0" borderId="39" xfId="0" applyFont="1" applyBorder="1" applyAlignment="1">
      <alignment horizontal="center" vertical="center"/>
    </xf>
    <xf numFmtId="0" fontId="14" fillId="17" borderId="15" xfId="0" applyFont="1" applyFill="1" applyBorder="1" applyAlignment="1">
      <alignment horizontal="center" vertical="center"/>
    </xf>
    <xf numFmtId="0" fontId="7" fillId="17" borderId="15" xfId="0" applyFont="1" applyFill="1" applyBorder="1" applyAlignment="1">
      <alignment horizontal="left" vertical="center"/>
    </xf>
    <xf numFmtId="4" fontId="7" fillId="17" borderId="15" xfId="0" applyNumberFormat="1" applyFont="1" applyFill="1" applyBorder="1" applyAlignment="1">
      <alignment horizontal="center" vertical="center"/>
    </xf>
    <xf numFmtId="0" fontId="12" fillId="0" borderId="41" xfId="0" applyFont="1" applyBorder="1" applyAlignment="1">
      <alignment horizontal="left" vertical="center"/>
    </xf>
    <xf numFmtId="4" fontId="12" fillId="0" borderId="18" xfId="0" applyNumberFormat="1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21" xfId="0" applyFont="1" applyBorder="1" applyAlignment="1">
      <alignment horizontal="left" vertical="center"/>
    </xf>
    <xf numFmtId="4" fontId="12" fillId="0" borderId="15" xfId="0" applyNumberFormat="1" applyFont="1" applyBorder="1" applyAlignment="1">
      <alignment horizontal="center" vertical="center"/>
    </xf>
    <xf numFmtId="4" fontId="9" fillId="8" borderId="13" xfId="0" applyNumberFormat="1" applyFont="1" applyFill="1" applyBorder="1" applyAlignment="1">
      <alignment horizontal="center" vertical="center"/>
    </xf>
    <xf numFmtId="10" fontId="12" fillId="0" borderId="0" xfId="37" applyNumberFormat="1" applyFont="1" applyAlignment="1">
      <alignment horizontal="center" vertical="center"/>
    </xf>
    <xf numFmtId="2" fontId="7" fillId="17" borderId="13" xfId="37" applyNumberFormat="1" applyFont="1" applyFill="1" applyBorder="1" applyAlignment="1">
      <alignment horizontal="center" vertical="center"/>
    </xf>
    <xf numFmtId="4" fontId="7" fillId="17" borderId="13" xfId="0" applyNumberFormat="1" applyFont="1" applyFill="1" applyBorder="1" applyAlignment="1">
      <alignment horizontal="center" vertical="center"/>
    </xf>
    <xf numFmtId="3" fontId="17" fillId="17" borderId="0" xfId="0" applyNumberFormat="1" applyFont="1" applyFill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20" xfId="0" applyFont="1" applyBorder="1" applyAlignment="1">
      <alignment horizontal="left" vertical="center"/>
    </xf>
    <xf numFmtId="10" fontId="12" fillId="0" borderId="17" xfId="3" applyNumberFormat="1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16" xfId="0" applyFont="1" applyBorder="1" applyAlignment="1">
      <alignment horizontal="left" vertical="center"/>
    </xf>
    <xf numFmtId="10" fontId="12" fillId="0" borderId="17" xfId="0" applyNumberFormat="1" applyFont="1" applyBorder="1" applyAlignment="1">
      <alignment horizontal="center" vertical="center"/>
    </xf>
    <xf numFmtId="10" fontId="12" fillId="0" borderId="21" xfId="0" applyNumberFormat="1" applyFont="1" applyBorder="1" applyAlignment="1">
      <alignment horizontal="center" vertical="center"/>
    </xf>
    <xf numFmtId="10" fontId="12" fillId="0" borderId="13" xfId="3" applyNumberFormat="1" applyFont="1" applyBorder="1" applyAlignment="1">
      <alignment horizontal="center" vertical="center"/>
    </xf>
    <xf numFmtId="10" fontId="12" fillId="0" borderId="13" xfId="0" applyNumberFormat="1" applyFont="1" applyBorder="1" applyAlignment="1">
      <alignment horizontal="center" vertical="center"/>
    </xf>
    <xf numFmtId="4" fontId="7" fillId="17" borderId="13" xfId="34" applyNumberFormat="1" applyFont="1" applyFill="1" applyBorder="1" applyAlignment="1">
      <alignment horizontal="center" vertical="center"/>
    </xf>
    <xf numFmtId="168" fontId="7" fillId="17" borderId="0" xfId="2" applyFont="1" applyFill="1" applyAlignment="1">
      <alignment horizontal="center" vertical="center"/>
    </xf>
    <xf numFmtId="0" fontId="7" fillId="17" borderId="15" xfId="0" applyFont="1" applyFill="1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vertical="center"/>
    </xf>
    <xf numFmtId="0" fontId="13" fillId="0" borderId="0" xfId="26" applyFont="1" applyAlignment="1">
      <alignment horizontal="center" vertical="center"/>
    </xf>
    <xf numFmtId="3" fontId="13" fillId="0" borderId="0" xfId="26" applyNumberFormat="1" applyFont="1" applyAlignment="1">
      <alignment horizontal="left" vertical="center"/>
    </xf>
    <xf numFmtId="0" fontId="13" fillId="0" borderId="0" xfId="26" applyFont="1" applyAlignment="1">
      <alignment horizontal="left" vertical="center"/>
    </xf>
    <xf numFmtId="0" fontId="23" fillId="17" borderId="0" xfId="20" applyFont="1" applyFill="1" applyAlignment="1">
      <alignment horizontal="center" vertical="center"/>
    </xf>
    <xf numFmtId="0" fontId="12" fillId="0" borderId="0" xfId="20" applyFont="1" applyAlignment="1">
      <alignment vertical="center"/>
    </xf>
    <xf numFmtId="0" fontId="24" fillId="0" borderId="0" xfId="22" applyFont="1" applyAlignment="1">
      <alignment horizontal="left" vertical="center"/>
    </xf>
    <xf numFmtId="0" fontId="13" fillId="0" borderId="0" xfId="22" applyFont="1" applyAlignment="1">
      <alignment horizontal="left" vertical="center"/>
    </xf>
    <xf numFmtId="0" fontId="13" fillId="0" borderId="0" xfId="22" applyFont="1"/>
    <xf numFmtId="0" fontId="24" fillId="0" borderId="0" xfId="22" applyFont="1" applyAlignment="1">
      <alignment horizontal="right" vertical="center"/>
    </xf>
    <xf numFmtId="166" fontId="13" fillId="0" borderId="0" xfId="26" applyNumberFormat="1" applyFont="1" applyAlignment="1">
      <alignment horizontal="center" vertical="center"/>
    </xf>
    <xf numFmtId="0" fontId="26" fillId="0" borderId="0" xfId="22" applyFont="1" applyAlignment="1">
      <alignment horizontal="left" vertical="center"/>
    </xf>
    <xf numFmtId="0" fontId="25" fillId="0" borderId="0" xfId="0" applyFont="1"/>
    <xf numFmtId="0" fontId="25" fillId="0" borderId="0" xfId="22" applyFont="1"/>
    <xf numFmtId="0" fontId="25" fillId="0" borderId="0" xfId="26" applyFont="1" applyAlignment="1">
      <alignment horizontal="center" vertical="center"/>
    </xf>
    <xf numFmtId="0" fontId="25" fillId="18" borderId="14" xfId="22" applyFont="1" applyFill="1" applyBorder="1" applyAlignment="1">
      <alignment horizontal="left" vertical="center"/>
    </xf>
    <xf numFmtId="0" fontId="25" fillId="18" borderId="16" xfId="22" applyFont="1" applyFill="1" applyBorder="1" applyAlignment="1">
      <alignment horizontal="left" vertical="center"/>
    </xf>
    <xf numFmtId="0" fontId="25" fillId="18" borderId="16" xfId="22" applyFont="1" applyFill="1" applyBorder="1" applyAlignment="1">
      <alignment horizontal="right"/>
    </xf>
    <xf numFmtId="170" fontId="25" fillId="18" borderId="16" xfId="44" applyNumberFormat="1" applyFont="1" applyFill="1" applyBorder="1" applyAlignment="1">
      <alignment horizontal="left" vertical="center"/>
    </xf>
    <xf numFmtId="4" fontId="25" fillId="18" borderId="16" xfId="22" applyNumberFormat="1" applyFont="1" applyFill="1" applyBorder="1" applyAlignment="1">
      <alignment vertical="center"/>
    </xf>
    <xf numFmtId="0" fontId="13" fillId="0" borderId="16" xfId="26" applyFont="1" applyBorder="1" applyAlignment="1">
      <alignment horizontal="center" vertical="center"/>
    </xf>
    <xf numFmtId="0" fontId="13" fillId="0" borderId="17" xfId="26" applyFont="1" applyBorder="1" applyAlignment="1">
      <alignment horizontal="center" vertical="center"/>
    </xf>
    <xf numFmtId="10" fontId="25" fillId="18" borderId="13" xfId="34" applyNumberFormat="1" applyFont="1" applyFill="1" applyBorder="1" applyAlignment="1">
      <alignment horizontal="center" vertical="center"/>
    </xf>
    <xf numFmtId="0" fontId="25" fillId="18" borderId="14" xfId="22" applyFont="1" applyFill="1" applyBorder="1" applyAlignment="1">
      <alignment vertical="center"/>
    </xf>
    <xf numFmtId="0" fontId="25" fillId="18" borderId="16" xfId="22" applyFont="1" applyFill="1" applyBorder="1" applyAlignment="1">
      <alignment vertical="center"/>
    </xf>
    <xf numFmtId="0" fontId="27" fillId="18" borderId="14" xfId="22" applyFont="1" applyFill="1" applyBorder="1" applyAlignment="1">
      <alignment horizontal="left" vertical="center"/>
    </xf>
    <xf numFmtId="0" fontId="27" fillId="18" borderId="16" xfId="22" applyFont="1" applyFill="1" applyBorder="1" applyAlignment="1">
      <alignment horizontal="left" vertical="center"/>
    </xf>
    <xf numFmtId="10" fontId="25" fillId="18" borderId="16" xfId="34" applyNumberFormat="1" applyFont="1" applyFill="1" applyBorder="1" applyAlignment="1">
      <alignment vertical="center"/>
    </xf>
    <xf numFmtId="10" fontId="25" fillId="18" borderId="13" xfId="22" applyNumberFormat="1" applyFont="1" applyFill="1" applyBorder="1" applyAlignment="1">
      <alignment horizontal="center" vertical="center"/>
    </xf>
    <xf numFmtId="0" fontId="13" fillId="0" borderId="15" xfId="26" applyFont="1" applyBorder="1" applyAlignment="1">
      <alignment horizontal="center" vertical="center"/>
    </xf>
    <xf numFmtId="170" fontId="25" fillId="18" borderId="16" xfId="44" applyNumberFormat="1" applyFont="1" applyFill="1" applyBorder="1" applyAlignment="1">
      <alignment vertical="center"/>
    </xf>
    <xf numFmtId="0" fontId="13" fillId="0" borderId="34" xfId="26" applyFont="1" applyBorder="1" applyAlignment="1">
      <alignment horizontal="center" vertical="center"/>
    </xf>
    <xf numFmtId="0" fontId="13" fillId="0" borderId="18" xfId="26" applyFont="1" applyBorder="1" applyAlignment="1">
      <alignment horizontal="center" vertical="center"/>
    </xf>
    <xf numFmtId="1" fontId="25" fillId="0" borderId="0" xfId="22" applyNumberFormat="1" applyFont="1" applyAlignment="1">
      <alignment horizontal="center" vertical="center"/>
    </xf>
    <xf numFmtId="0" fontId="25" fillId="0" borderId="0" xfId="22" applyFont="1" applyAlignment="1">
      <alignment horizontal="left" vertical="center"/>
    </xf>
    <xf numFmtId="0" fontId="25" fillId="0" borderId="0" xfId="22" applyFont="1" applyAlignment="1">
      <alignment vertical="center"/>
    </xf>
    <xf numFmtId="0" fontId="25" fillId="0" borderId="0" xfId="22" applyFont="1" applyAlignment="1">
      <alignment horizontal="right"/>
    </xf>
    <xf numFmtId="10" fontId="25" fillId="0" borderId="0" xfId="34" applyNumberFormat="1" applyFont="1" applyAlignment="1">
      <alignment horizontal="left" vertical="center"/>
    </xf>
    <xf numFmtId="4" fontId="25" fillId="0" borderId="0" xfId="22" applyNumberFormat="1" applyFont="1" applyAlignment="1">
      <alignment vertical="center"/>
    </xf>
    <xf numFmtId="170" fontId="25" fillId="0" borderId="0" xfId="44" applyNumberFormat="1" applyFont="1" applyAlignment="1">
      <alignment vertical="center"/>
    </xf>
    <xf numFmtId="1" fontId="21" fillId="19" borderId="13" xfId="22" applyNumberFormat="1" applyFont="1" applyFill="1" applyBorder="1" applyAlignment="1">
      <alignment horizontal="center" vertical="center"/>
    </xf>
    <xf numFmtId="0" fontId="21" fillId="19" borderId="13" xfId="22" applyFont="1" applyFill="1" applyBorder="1" applyAlignment="1">
      <alignment horizontal="left" vertical="center"/>
    </xf>
    <xf numFmtId="4" fontId="21" fillId="19" borderId="13" xfId="34" applyNumberFormat="1" applyFont="1" applyFill="1" applyBorder="1" applyAlignment="1">
      <alignment horizontal="center" vertical="center"/>
    </xf>
    <xf numFmtId="1" fontId="26" fillId="0" borderId="0" xfId="22" applyNumberFormat="1" applyFont="1" applyAlignment="1">
      <alignment horizontal="center" vertical="center"/>
    </xf>
    <xf numFmtId="0" fontId="29" fillId="0" borderId="0" xfId="22" applyFont="1" applyAlignment="1">
      <alignment horizontal="left" vertical="center"/>
    </xf>
    <xf numFmtId="0" fontId="26" fillId="0" borderId="0" xfId="22" applyFont="1" applyAlignment="1">
      <alignment horizontal="right"/>
    </xf>
    <xf numFmtId="170" fontId="26" fillId="0" borderId="0" xfId="44" applyNumberFormat="1" applyFont="1" applyAlignment="1">
      <alignment horizontal="center" vertical="center"/>
    </xf>
    <xf numFmtId="4" fontId="26" fillId="0" borderId="0" xfId="22" applyNumberFormat="1" applyFont="1" applyAlignment="1">
      <alignment vertical="center"/>
    </xf>
    <xf numFmtId="4" fontId="26" fillId="0" borderId="0" xfId="34" applyNumberFormat="1" applyFont="1" applyAlignment="1">
      <alignment vertical="center"/>
    </xf>
    <xf numFmtId="0" fontId="30" fillId="0" borderId="0" xfId="0" applyFont="1" applyAlignment="1">
      <alignment horizontal="center"/>
    </xf>
    <xf numFmtId="0" fontId="30" fillId="0" borderId="0" xfId="0" applyFont="1" applyAlignment="1">
      <alignment horizontal="right"/>
    </xf>
    <xf numFmtId="0" fontId="31" fillId="0" borderId="3" xfId="0" applyFont="1" applyBorder="1" applyAlignment="1">
      <alignment horizontal="center"/>
    </xf>
    <xf numFmtId="0" fontId="31" fillId="0" borderId="8" xfId="0" applyFont="1" applyBorder="1" applyAlignment="1">
      <alignment horizontal="center"/>
    </xf>
    <xf numFmtId="0" fontId="15" fillId="27" borderId="0" xfId="0" applyFont="1" applyFill="1" applyAlignment="1">
      <alignment horizontal="center" vertical="center"/>
    </xf>
    <xf numFmtId="0" fontId="15" fillId="27" borderId="0" xfId="0" applyFont="1" applyFill="1" applyAlignment="1">
      <alignment vertical="center" wrapText="1"/>
    </xf>
    <xf numFmtId="165" fontId="15" fillId="27" borderId="0" xfId="0" applyNumberFormat="1" applyFont="1" applyFill="1" applyAlignment="1">
      <alignment vertical="center" wrapText="1"/>
    </xf>
    <xf numFmtId="0" fontId="4" fillId="0" borderId="0" xfId="0" applyFont="1" applyAlignment="1">
      <alignment horizontal="center" vertical="center"/>
    </xf>
    <xf numFmtId="1" fontId="32" fillId="0" borderId="43" xfId="0" applyNumberFormat="1" applyFont="1" applyBorder="1" applyAlignment="1">
      <alignment horizontal="center" vertical="top"/>
    </xf>
    <xf numFmtId="0" fontId="32" fillId="0" borderId="44" xfId="0" applyFont="1" applyBorder="1" applyAlignment="1">
      <alignment horizontal="justify" vertical="center"/>
    </xf>
    <xf numFmtId="0" fontId="32" fillId="0" borderId="44" xfId="0" applyFont="1" applyBorder="1" applyAlignment="1">
      <alignment horizontal="center" vertical="center" wrapText="1"/>
    </xf>
    <xf numFmtId="165" fontId="32" fillId="0" borderId="44" xfId="1" applyFont="1" applyBorder="1" applyAlignment="1">
      <alignment horizontal="center" vertical="center"/>
    </xf>
    <xf numFmtId="172" fontId="32" fillId="0" borderId="44" xfId="1" applyNumberFormat="1" applyFont="1" applyBorder="1" applyAlignment="1">
      <alignment vertical="center"/>
    </xf>
    <xf numFmtId="165" fontId="32" fillId="0" borderId="44" xfId="1" applyFont="1" applyBorder="1" applyAlignment="1">
      <alignment vertical="center"/>
    </xf>
    <xf numFmtId="165" fontId="32" fillId="0" borderId="45" xfId="1" applyFont="1" applyBorder="1" applyAlignment="1">
      <alignment vertical="center"/>
    </xf>
    <xf numFmtId="0" fontId="31" fillId="27" borderId="0" xfId="0" applyFont="1" applyFill="1" applyAlignment="1">
      <alignment horizontal="center" vertical="center"/>
    </xf>
    <xf numFmtId="0" fontId="31" fillId="27" borderId="0" xfId="0" applyFont="1" applyFill="1" applyAlignment="1">
      <alignment vertical="center" wrapText="1"/>
    </xf>
    <xf numFmtId="165" fontId="31" fillId="27" borderId="0" xfId="0" applyNumberFormat="1" applyFont="1" applyFill="1" applyAlignment="1">
      <alignment vertical="center" wrapText="1"/>
    </xf>
    <xf numFmtId="0" fontId="4" fillId="0" borderId="0" xfId="0" applyFont="1" applyAlignment="1">
      <alignment vertical="center"/>
    </xf>
    <xf numFmtId="4" fontId="15" fillId="0" borderId="0" xfId="0" applyNumberFormat="1" applyFont="1"/>
    <xf numFmtId="4" fontId="4" fillId="0" borderId="0" xfId="0" applyNumberFormat="1" applyFont="1"/>
    <xf numFmtId="2" fontId="4" fillId="0" borderId="0" xfId="0" applyNumberFormat="1" applyFont="1"/>
    <xf numFmtId="1" fontId="33" fillId="0" borderId="44" xfId="0" applyNumberFormat="1" applyFont="1" applyBorder="1" applyAlignment="1">
      <alignment horizontal="center" vertical="top"/>
    </xf>
    <xf numFmtId="0" fontId="15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justify" vertical="center"/>
    </xf>
    <xf numFmtId="1" fontId="4" fillId="0" borderId="44" xfId="0" applyNumberFormat="1" applyFont="1" applyBorder="1" applyAlignment="1">
      <alignment horizontal="center"/>
    </xf>
    <xf numFmtId="165" fontId="4" fillId="0" borderId="44" xfId="1" applyBorder="1" applyAlignment="1">
      <alignment horizontal="center"/>
    </xf>
    <xf numFmtId="172" fontId="4" fillId="0" borderId="44" xfId="1" applyNumberFormat="1" applyBorder="1"/>
    <xf numFmtId="165" fontId="4" fillId="0" borderId="44" xfId="1" applyBorder="1"/>
    <xf numFmtId="165" fontId="4" fillId="0" borderId="45" xfId="1" applyBorder="1"/>
    <xf numFmtId="1" fontId="32" fillId="0" borderId="0" xfId="0" applyNumberFormat="1" applyFont="1" applyAlignment="1">
      <alignment horizontal="center" vertical="top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165" fontId="32" fillId="0" borderId="0" xfId="1" applyFont="1" applyAlignment="1">
      <alignment horizontal="center" vertical="center"/>
    </xf>
    <xf numFmtId="1" fontId="15" fillId="0" borderId="44" xfId="0" applyNumberFormat="1" applyFont="1" applyBorder="1" applyAlignment="1">
      <alignment horizontal="justify" vertical="center" wrapText="1"/>
    </xf>
    <xf numFmtId="1" fontId="15" fillId="0" borderId="44" xfId="0" applyNumberFormat="1" applyFont="1" applyBorder="1" applyAlignment="1">
      <alignment horizontal="center" vertical="center"/>
    </xf>
    <xf numFmtId="172" fontId="15" fillId="0" borderId="44" xfId="1" applyNumberFormat="1" applyFont="1" applyBorder="1" applyAlignment="1">
      <alignment horizontal="center" vertical="center"/>
    </xf>
    <xf numFmtId="165" fontId="15" fillId="0" borderId="44" xfId="1" applyFont="1" applyBorder="1" applyAlignment="1">
      <alignment vertical="center"/>
    </xf>
    <xf numFmtId="165" fontId="15" fillId="0" borderId="45" xfId="1" applyFont="1" applyBorder="1" applyAlignment="1">
      <alignment horizontal="justify" vertical="center"/>
    </xf>
    <xf numFmtId="0" fontId="0" fillId="0" borderId="43" xfId="0" applyBorder="1"/>
    <xf numFmtId="4" fontId="0" fillId="0" borderId="0" xfId="0" applyNumberFormat="1"/>
    <xf numFmtId="0" fontId="31" fillId="27" borderId="11" xfId="0" applyFont="1" applyFill="1" applyBorder="1" applyAlignment="1">
      <alignment horizontal="center"/>
    </xf>
    <xf numFmtId="4" fontId="4" fillId="0" borderId="12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3" fontId="31" fillId="27" borderId="46" xfId="0" applyNumberFormat="1" applyFont="1" applyFill="1" applyBorder="1" applyAlignment="1">
      <alignment horizontal="center"/>
    </xf>
    <xf numFmtId="3" fontId="31" fillId="27" borderId="47" xfId="0" applyNumberFormat="1" applyFont="1" applyFill="1" applyBorder="1" applyAlignment="1">
      <alignment horizontal="center"/>
    </xf>
    <xf numFmtId="4" fontId="31" fillId="0" borderId="0" xfId="0" applyNumberFormat="1" applyFont="1" applyAlignment="1">
      <alignment vertical="center"/>
    </xf>
    <xf numFmtId="4" fontId="32" fillId="0" borderId="0" xfId="0" applyNumberFormat="1" applyFont="1"/>
    <xf numFmtId="4" fontId="32" fillId="28" borderId="20" xfId="0" applyNumberFormat="1" applyFont="1" applyFill="1" applyBorder="1"/>
    <xf numFmtId="4" fontId="32" fillId="0" borderId="20" xfId="0" applyNumberFormat="1" applyFont="1" applyBorder="1"/>
    <xf numFmtId="0" fontId="32" fillId="0" borderId="21" xfId="0" applyFont="1" applyBorder="1"/>
    <xf numFmtId="4" fontId="32" fillId="28" borderId="0" xfId="0" applyNumberFormat="1" applyFont="1" applyFill="1"/>
    <xf numFmtId="0" fontId="32" fillId="0" borderId="42" xfId="0" applyFont="1" applyBorder="1"/>
    <xf numFmtId="0" fontId="32" fillId="28" borderId="21" xfId="0" applyFont="1" applyFill="1" applyBorder="1"/>
    <xf numFmtId="4" fontId="32" fillId="0" borderId="40" xfId="0" applyNumberFormat="1" applyFont="1" applyBorder="1"/>
    <xf numFmtId="4" fontId="32" fillId="28" borderId="41" xfId="0" applyNumberFormat="1" applyFont="1" applyFill="1" applyBorder="1"/>
    <xf numFmtId="4" fontId="4" fillId="0" borderId="40" xfId="0" applyNumberFormat="1" applyFont="1" applyBorder="1" applyAlignment="1">
      <alignment vertical="center" wrapText="1"/>
    </xf>
    <xf numFmtId="4" fontId="0" fillId="0" borderId="40" xfId="0" applyNumberFormat="1" applyBorder="1"/>
    <xf numFmtId="4" fontId="4" fillId="0" borderId="16" xfId="0" applyNumberFormat="1" applyFont="1" applyBorder="1" applyAlignment="1">
      <alignment vertical="center" wrapText="1"/>
    </xf>
    <xf numFmtId="4" fontId="0" fillId="0" borderId="16" xfId="0" applyNumberFormat="1" applyBorder="1"/>
    <xf numFmtId="4" fontId="32" fillId="0" borderId="16" xfId="0" applyNumberFormat="1" applyFont="1" applyBorder="1"/>
    <xf numFmtId="0" fontId="35" fillId="0" borderId="0" xfId="0" applyFont="1" applyAlignment="1">
      <alignment vertical="center"/>
    </xf>
    <xf numFmtId="173" fontId="36" fillId="0" borderId="0" xfId="0" applyNumberFormat="1" applyFont="1" applyAlignment="1">
      <alignment horizontal="center" vertical="center" wrapText="1"/>
    </xf>
    <xf numFmtId="0" fontId="0" fillId="17" borderId="0" xfId="0" applyFill="1"/>
    <xf numFmtId="0" fontId="37" fillId="0" borderId="0" xfId="0" applyFont="1" applyAlignment="1">
      <alignment horizontal="right" vertical="top" wrapText="1"/>
    </xf>
    <xf numFmtId="3" fontId="10" fillId="18" borderId="13" xfId="22" applyNumberFormat="1" applyFont="1" applyFill="1" applyBorder="1" applyAlignment="1">
      <alignment horizontal="center" vertical="center"/>
    </xf>
    <xf numFmtId="0" fontId="0" fillId="29" borderId="0" xfId="0" applyFill="1"/>
    <xf numFmtId="0" fontId="40" fillId="0" borderId="2" xfId="49" applyFont="1" applyBorder="1"/>
    <xf numFmtId="0" fontId="41" fillId="0" borderId="3" xfId="49" applyFont="1" applyBorder="1" applyAlignment="1">
      <alignment horizontal="center"/>
    </xf>
    <xf numFmtId="0" fontId="40" fillId="0" borderId="3" xfId="49" applyFont="1" applyBorder="1"/>
    <xf numFmtId="0" fontId="40" fillId="0" borderId="4" xfId="49" applyFont="1" applyBorder="1"/>
    <xf numFmtId="0" fontId="42" fillId="0" borderId="0" xfId="49" applyFont="1"/>
    <xf numFmtId="0" fontId="40" fillId="0" borderId="5" xfId="49" applyFont="1" applyBorder="1"/>
    <xf numFmtId="0" fontId="40" fillId="0" borderId="0" xfId="49" applyFont="1"/>
    <xf numFmtId="0" fontId="40" fillId="0" borderId="6" xfId="49" applyFont="1" applyBorder="1"/>
    <xf numFmtId="0" fontId="41" fillId="0" borderId="0" xfId="49" applyFont="1" applyAlignment="1">
      <alignment vertical="center" wrapText="1"/>
    </xf>
    <xf numFmtId="0" fontId="46" fillId="0" borderId="0" xfId="49" applyFont="1" applyAlignment="1">
      <alignment vertical="center" wrapText="1"/>
    </xf>
    <xf numFmtId="0" fontId="41" fillId="0" borderId="0" xfId="49" applyFont="1" applyAlignment="1">
      <alignment vertical="center"/>
    </xf>
    <xf numFmtId="0" fontId="40" fillId="0" borderId="7" xfId="49" applyFont="1" applyBorder="1"/>
    <xf numFmtId="0" fontId="40" fillId="0" borderId="8" xfId="49" applyFont="1" applyBorder="1"/>
    <xf numFmtId="0" fontId="40" fillId="0" borderId="9" xfId="49" applyFont="1" applyBorder="1"/>
    <xf numFmtId="167" fontId="10" fillId="31" borderId="13" xfId="40" applyNumberFormat="1" applyFont="1" applyFill="1" applyBorder="1" applyAlignment="1">
      <alignment horizontal="center" vertical="center"/>
    </xf>
    <xf numFmtId="167" fontId="10" fillId="32" borderId="13" xfId="40" applyNumberFormat="1" applyFont="1" applyFill="1" applyBorder="1" applyAlignment="1">
      <alignment horizontal="center" vertical="center"/>
    </xf>
    <xf numFmtId="167" fontId="10" fillId="32" borderId="18" xfId="22" applyNumberFormat="1" applyFont="1" applyFill="1" applyBorder="1" applyAlignment="1">
      <alignment horizontal="center" vertical="center"/>
    </xf>
    <xf numFmtId="167" fontId="10" fillId="32" borderId="13" xfId="22" applyNumberFormat="1" applyFont="1" applyFill="1" applyBorder="1" applyAlignment="1">
      <alignment horizontal="center" vertical="center"/>
    </xf>
    <xf numFmtId="167" fontId="12" fillId="32" borderId="14" xfId="0" applyNumberFormat="1" applyFont="1" applyFill="1" applyBorder="1" applyAlignment="1">
      <alignment horizontal="left" vertical="center" wrapText="1"/>
    </xf>
    <xf numFmtId="4" fontId="12" fillId="32" borderId="13" xfId="0" applyNumberFormat="1" applyFont="1" applyFill="1" applyBorder="1" applyAlignment="1">
      <alignment horizontal="center" vertical="center"/>
    </xf>
    <xf numFmtId="2" fontId="12" fillId="32" borderId="13" xfId="0" applyNumberFormat="1" applyFont="1" applyFill="1" applyBorder="1" applyAlignment="1">
      <alignment horizontal="center" vertical="center"/>
    </xf>
    <xf numFmtId="0" fontId="12" fillId="32" borderId="14" xfId="0" applyFont="1" applyFill="1" applyBorder="1" applyAlignment="1">
      <alignment horizontal="left" vertical="center" wrapText="1"/>
    </xf>
    <xf numFmtId="171" fontId="12" fillId="32" borderId="39" xfId="0" applyNumberFormat="1" applyFont="1" applyFill="1" applyBorder="1" applyAlignment="1">
      <alignment horizontal="left" vertical="center" wrapText="1"/>
    </xf>
    <xf numFmtId="0" fontId="12" fillId="32" borderId="14" xfId="0" applyFont="1" applyFill="1" applyBorder="1" applyAlignment="1">
      <alignment vertical="center" wrapText="1"/>
    </xf>
    <xf numFmtId="4" fontId="12" fillId="32" borderId="18" xfId="0" applyNumberFormat="1" applyFont="1" applyFill="1" applyBorder="1" applyAlignment="1">
      <alignment horizontal="center" vertical="center"/>
    </xf>
    <xf numFmtId="4" fontId="12" fillId="32" borderId="15" xfId="0" applyNumberFormat="1" applyFont="1" applyFill="1" applyBorder="1" applyAlignment="1">
      <alignment horizontal="center" vertical="center"/>
    </xf>
    <xf numFmtId="0" fontId="20" fillId="32" borderId="14" xfId="0" applyFont="1" applyFill="1" applyBorder="1" applyAlignment="1">
      <alignment horizontal="left" vertical="center"/>
    </xf>
    <xf numFmtId="167" fontId="20" fillId="32" borderId="14" xfId="0" applyNumberFormat="1" applyFont="1" applyFill="1" applyBorder="1" applyAlignment="1">
      <alignment horizontal="left" vertical="center"/>
    </xf>
    <xf numFmtId="0" fontId="12" fillId="32" borderId="19" xfId="0" applyFont="1" applyFill="1" applyBorder="1" applyAlignment="1">
      <alignment vertical="center" wrapText="1"/>
    </xf>
    <xf numFmtId="0" fontId="10" fillId="31" borderId="18" xfId="22" applyFont="1" applyFill="1" applyBorder="1" applyAlignment="1">
      <alignment horizontal="center" vertical="center"/>
    </xf>
    <xf numFmtId="4" fontId="10" fillId="31" borderId="18" xfId="22" applyNumberFormat="1" applyFont="1" applyFill="1" applyBorder="1" applyAlignment="1">
      <alignment horizontal="center" vertical="center" wrapText="1"/>
    </xf>
    <xf numFmtId="0" fontId="10" fillId="31" borderId="13" xfId="22" applyFont="1" applyFill="1" applyBorder="1" applyAlignment="1">
      <alignment horizontal="center" vertical="center"/>
    </xf>
    <xf numFmtId="4" fontId="10" fillId="31" borderId="13" xfId="22" applyNumberFormat="1" applyFont="1" applyFill="1" applyBorder="1" applyAlignment="1">
      <alignment horizontal="center" vertical="center"/>
    </xf>
    <xf numFmtId="1" fontId="10" fillId="31" borderId="18" xfId="22" applyNumberFormat="1" applyFont="1" applyFill="1" applyBorder="1" applyAlignment="1">
      <alignment horizontal="center" vertical="center" wrapText="1"/>
    </xf>
    <xf numFmtId="1" fontId="10" fillId="31" borderId="18" xfId="22" applyNumberFormat="1" applyFont="1" applyFill="1" applyBorder="1" applyAlignment="1">
      <alignment horizontal="center" vertical="center"/>
    </xf>
    <xf numFmtId="1" fontId="10" fillId="31" borderId="13" xfId="22" applyNumberFormat="1" applyFont="1" applyFill="1" applyBorder="1" applyAlignment="1">
      <alignment horizontal="center" vertical="center" wrapText="1"/>
    </xf>
    <xf numFmtId="1" fontId="10" fillId="31" borderId="13" xfId="22" applyNumberFormat="1" applyFont="1" applyFill="1" applyBorder="1" applyAlignment="1">
      <alignment horizontal="center" vertical="center"/>
    </xf>
    <xf numFmtId="0" fontId="10" fillId="32" borderId="18" xfId="22" applyFont="1" applyFill="1" applyBorder="1" applyAlignment="1">
      <alignment horizontal="center" vertical="center"/>
    </xf>
    <xf numFmtId="4" fontId="10" fillId="32" borderId="18" xfId="22" applyNumberFormat="1" applyFont="1" applyFill="1" applyBorder="1" applyAlignment="1">
      <alignment horizontal="center" vertical="center"/>
    </xf>
    <xf numFmtId="0" fontId="10" fillId="32" borderId="18" xfId="22" applyFont="1" applyFill="1" applyBorder="1" applyAlignment="1">
      <alignment horizontal="center" vertical="center" wrapText="1"/>
    </xf>
    <xf numFmtId="1" fontId="10" fillId="32" borderId="13" xfId="22" applyNumberFormat="1" applyFont="1" applyFill="1" applyBorder="1" applyAlignment="1">
      <alignment horizontal="center" vertical="center"/>
    </xf>
    <xf numFmtId="0" fontId="7" fillId="17" borderId="0" xfId="0" applyFont="1" applyFill="1" applyAlignment="1">
      <alignment horizontal="center" vertical="center"/>
    </xf>
    <xf numFmtId="0" fontId="7" fillId="17" borderId="0" xfId="0" applyFont="1" applyFill="1" applyAlignment="1">
      <alignment horizontal="center" vertical="center" wrapText="1"/>
    </xf>
    <xf numFmtId="0" fontId="9" fillId="19" borderId="13" xfId="0" applyFont="1" applyFill="1" applyBorder="1" applyAlignment="1">
      <alignment horizontal="center" vertical="center"/>
    </xf>
    <xf numFmtId="0" fontId="9" fillId="8" borderId="18" xfId="0" applyFont="1" applyFill="1" applyBorder="1" applyAlignment="1">
      <alignment horizontal="center" vertical="center"/>
    </xf>
    <xf numFmtId="0" fontId="7" fillId="17" borderId="13" xfId="0" applyFont="1" applyFill="1" applyBorder="1" applyAlignment="1">
      <alignment horizontal="center" vertical="center"/>
    </xf>
    <xf numFmtId="0" fontId="40" fillId="30" borderId="0" xfId="49" applyFont="1" applyFill="1" applyAlignment="1">
      <alignment horizontal="center"/>
    </xf>
    <xf numFmtId="14" fontId="40" fillId="30" borderId="0" xfId="49" applyNumberFormat="1" applyFont="1" applyFill="1" applyAlignment="1">
      <alignment horizontal="center"/>
    </xf>
    <xf numFmtId="0" fontId="43" fillId="30" borderId="2" xfId="49" applyFont="1" applyFill="1" applyBorder="1" applyAlignment="1">
      <alignment horizontal="center" vertical="center" wrapText="1"/>
    </xf>
    <xf numFmtId="0" fontId="43" fillId="30" borderId="3" xfId="49" applyFont="1" applyFill="1" applyBorder="1" applyAlignment="1">
      <alignment horizontal="center" vertical="center" wrapText="1"/>
    </xf>
    <xf numFmtId="0" fontId="43" fillId="30" borderId="4" xfId="49" applyFont="1" applyFill="1" applyBorder="1" applyAlignment="1">
      <alignment horizontal="center" vertical="center" wrapText="1"/>
    </xf>
    <xf numFmtId="0" fontId="43" fillId="30" borderId="5" xfId="49" applyFont="1" applyFill="1" applyBorder="1" applyAlignment="1">
      <alignment horizontal="center" vertical="center" wrapText="1"/>
    </xf>
    <xf numFmtId="0" fontId="43" fillId="30" borderId="0" xfId="49" applyFont="1" applyFill="1" applyAlignment="1">
      <alignment horizontal="center" vertical="center" wrapText="1"/>
    </xf>
    <xf numFmtId="0" fontId="43" fillId="30" borderId="6" xfId="49" applyFont="1" applyFill="1" applyBorder="1" applyAlignment="1">
      <alignment horizontal="center" vertical="center" wrapText="1"/>
    </xf>
    <xf numFmtId="0" fontId="43" fillId="30" borderId="7" xfId="49" applyFont="1" applyFill="1" applyBorder="1" applyAlignment="1">
      <alignment horizontal="center" vertical="center" wrapText="1"/>
    </xf>
    <xf numFmtId="0" fontId="43" fillId="30" borderId="8" xfId="49" applyFont="1" applyFill="1" applyBorder="1" applyAlignment="1">
      <alignment horizontal="center" vertical="center" wrapText="1"/>
    </xf>
    <xf numFmtId="0" fontId="43" fillId="30" borderId="9" xfId="49" applyFont="1" applyFill="1" applyBorder="1" applyAlignment="1">
      <alignment horizontal="center" vertical="center" wrapText="1"/>
    </xf>
    <xf numFmtId="0" fontId="41" fillId="30" borderId="0" xfId="49" applyFont="1" applyFill="1" applyAlignment="1">
      <alignment horizontal="center"/>
    </xf>
    <xf numFmtId="0" fontId="44" fillId="0" borderId="0" xfId="49" applyFont="1" applyAlignment="1">
      <alignment horizontal="center" vertical="center" wrapText="1"/>
    </xf>
    <xf numFmtId="0" fontId="45" fillId="30" borderId="0" xfId="49" applyFont="1" applyFill="1" applyAlignment="1">
      <alignment horizontal="center" vertical="center"/>
    </xf>
    <xf numFmtId="0" fontId="40" fillId="30" borderId="0" xfId="49" applyFont="1" applyFill="1" applyAlignment="1">
      <alignment horizontal="center" vertical="center"/>
    </xf>
    <xf numFmtId="0" fontId="47" fillId="30" borderId="0" xfId="49" applyFont="1" applyFill="1" applyAlignment="1">
      <alignment horizontal="center" vertical="center" wrapText="1"/>
    </xf>
    <xf numFmtId="0" fontId="9" fillId="20" borderId="13" xfId="0" applyFont="1" applyFill="1" applyBorder="1" applyAlignment="1">
      <alignment horizontal="left"/>
    </xf>
    <xf numFmtId="167" fontId="9" fillId="20" borderId="14" xfId="0" applyNumberFormat="1" applyFont="1" applyFill="1" applyBorder="1" applyAlignment="1">
      <alignment horizontal="left"/>
    </xf>
    <xf numFmtId="0" fontId="14" fillId="17" borderId="0" xfId="0" applyFont="1" applyFill="1" applyAlignment="1">
      <alignment horizontal="center" vertical="center" wrapText="1"/>
    </xf>
    <xf numFmtId="0" fontId="9" fillId="19" borderId="13" xfId="0" applyFont="1" applyFill="1" applyBorder="1" applyAlignment="1">
      <alignment horizontal="center"/>
    </xf>
    <xf numFmtId="0" fontId="12" fillId="0" borderId="13" xfId="0" applyFont="1" applyBorder="1" applyAlignment="1">
      <alignment horizontal="left"/>
    </xf>
    <xf numFmtId="167" fontId="12" fillId="0" borderId="14" xfId="0" applyNumberFormat="1" applyFont="1" applyBorder="1" applyAlignment="1">
      <alignment horizontal="left"/>
    </xf>
    <xf numFmtId="0" fontId="18" fillId="17" borderId="13" xfId="22" applyFont="1" applyFill="1" applyBorder="1" applyAlignment="1">
      <alignment horizontal="left" vertical="center" wrapText="1"/>
    </xf>
    <xf numFmtId="0" fontId="7" fillId="17" borderId="13" xfId="22" applyFont="1" applyFill="1" applyBorder="1" applyAlignment="1">
      <alignment horizontal="left" vertical="center" wrapText="1"/>
    </xf>
    <xf numFmtId="0" fontId="7" fillId="17" borderId="13" xfId="22" applyFont="1" applyFill="1" applyBorder="1" applyAlignment="1">
      <alignment horizontal="center" vertical="center" wrapText="1"/>
    </xf>
    <xf numFmtId="0" fontId="7" fillId="17" borderId="14" xfId="22" applyFont="1" applyFill="1" applyBorder="1" applyAlignment="1">
      <alignment horizontal="center" vertical="center" wrapText="1"/>
    </xf>
    <xf numFmtId="0" fontId="7" fillId="17" borderId="13" xfId="22" applyFont="1" applyFill="1" applyBorder="1" applyAlignment="1">
      <alignment horizontal="center" vertical="center"/>
    </xf>
    <xf numFmtId="0" fontId="9" fillId="0" borderId="13" xfId="22" applyFont="1" applyBorder="1" applyAlignment="1">
      <alignment horizontal="center" vertical="center" wrapText="1"/>
    </xf>
    <xf numFmtId="1" fontId="10" fillId="18" borderId="13" xfId="22" applyNumberFormat="1" applyFont="1" applyFill="1" applyBorder="1" applyAlignment="1">
      <alignment horizontal="center" vertical="center"/>
    </xf>
    <xf numFmtId="0" fontId="12" fillId="0" borderId="13" xfId="0" applyFont="1" applyBorder="1" applyAlignment="1">
      <alignment horizontal="left" vertical="center" wrapText="1"/>
    </xf>
    <xf numFmtId="0" fontId="9" fillId="19" borderId="23" xfId="0" applyFont="1" applyFill="1" applyBorder="1" applyAlignment="1">
      <alignment horizontal="center" vertical="center" wrapText="1"/>
    </xf>
    <xf numFmtId="0" fontId="9" fillId="19" borderId="0" xfId="0" applyFont="1" applyFill="1" applyAlignment="1">
      <alignment horizontal="center"/>
    </xf>
    <xf numFmtId="0" fontId="12" fillId="0" borderId="22" xfId="0" applyFont="1" applyBorder="1" applyAlignment="1">
      <alignment horizontal="center" vertical="center" wrapText="1"/>
    </xf>
    <xf numFmtId="0" fontId="0" fillId="18" borderId="10" xfId="0" applyFill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23" borderId="22" xfId="0" applyFont="1" applyFill="1" applyBorder="1" applyAlignment="1">
      <alignment horizontal="center" vertical="center" wrapText="1"/>
    </xf>
    <xf numFmtId="0" fontId="12" fillId="25" borderId="22" xfId="0" applyFont="1" applyFill="1" applyBorder="1" applyAlignment="1">
      <alignment horizontal="center" vertical="center" wrapText="1"/>
    </xf>
    <xf numFmtId="0" fontId="12" fillId="26" borderId="22" xfId="0" applyFont="1" applyFill="1" applyBorder="1" applyAlignment="1">
      <alignment horizontal="center" vertical="center" wrapText="1"/>
    </xf>
    <xf numFmtId="0" fontId="9" fillId="19" borderId="22" xfId="0" applyFont="1" applyFill="1" applyBorder="1" applyAlignment="1">
      <alignment horizontal="center" vertical="center" wrapText="1"/>
    </xf>
    <xf numFmtId="0" fontId="7" fillId="17" borderId="0" xfId="0" applyFont="1" applyFill="1" applyAlignment="1">
      <alignment horizontal="center"/>
    </xf>
    <xf numFmtId="0" fontId="9" fillId="19" borderId="25" xfId="0" applyFont="1" applyFill="1" applyBorder="1" applyAlignment="1">
      <alignment horizontal="center"/>
    </xf>
    <xf numFmtId="0" fontId="28" fillId="19" borderId="13" xfId="22" applyFont="1" applyFill="1" applyBorder="1" applyAlignment="1">
      <alignment horizontal="center" vertical="center"/>
    </xf>
    <xf numFmtId="1" fontId="12" fillId="0" borderId="13" xfId="22" applyNumberFormat="1" applyFont="1" applyBorder="1" applyAlignment="1">
      <alignment horizontal="left" vertical="center"/>
    </xf>
    <xf numFmtId="0" fontId="13" fillId="0" borderId="0" xfId="26" applyFont="1" applyAlignment="1">
      <alignment horizontal="center" vertical="center"/>
    </xf>
    <xf numFmtId="0" fontId="23" fillId="17" borderId="0" xfId="20" applyFont="1" applyFill="1" applyAlignment="1">
      <alignment horizontal="center" vertical="center"/>
    </xf>
    <xf numFmtId="0" fontId="25" fillId="0" borderId="38" xfId="22" applyFont="1" applyBorder="1" applyAlignment="1">
      <alignment horizontal="center" vertical="center" wrapText="1"/>
    </xf>
    <xf numFmtId="0" fontId="22" fillId="17" borderId="13" xfId="22" applyFont="1" applyFill="1" applyBorder="1" applyAlignment="1">
      <alignment horizontal="center" vertical="center" wrapText="1"/>
    </xf>
    <xf numFmtId="0" fontId="31" fillId="27" borderId="44" xfId="0" applyFont="1" applyFill="1" applyBorder="1" applyAlignment="1">
      <alignment horizontal="justify" wrapText="1"/>
    </xf>
    <xf numFmtId="0" fontId="31" fillId="27" borderId="0" xfId="0" applyFont="1" applyFill="1" applyAlignment="1">
      <alignment horizontal="left" vertical="center" wrapText="1"/>
    </xf>
    <xf numFmtId="1" fontId="32" fillId="0" borderId="43" xfId="0" applyNumberFormat="1" applyFont="1" applyBorder="1" applyAlignment="1">
      <alignment horizontal="center" vertical="top"/>
    </xf>
    <xf numFmtId="0" fontId="31" fillId="0" borderId="12" xfId="0" applyFont="1" applyBorder="1" applyAlignment="1">
      <alignment horizontal="right" vertical="center"/>
    </xf>
    <xf numFmtId="0" fontId="15" fillId="27" borderId="0" xfId="0" applyFont="1" applyFill="1" applyAlignment="1">
      <alignment horizontal="left" vertical="center" wrapText="1"/>
    </xf>
    <xf numFmtId="0" fontId="31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30" fillId="0" borderId="8" xfId="0" applyFont="1" applyBorder="1" applyAlignment="1">
      <alignment horizontal="justify" vertical="center"/>
    </xf>
    <xf numFmtId="0" fontId="34" fillId="0" borderId="19" xfId="0" applyFont="1" applyBorder="1" applyAlignment="1">
      <alignment horizontal="center" vertical="center" wrapText="1"/>
    </xf>
    <xf numFmtId="165" fontId="32" fillId="0" borderId="15" xfId="0" applyNumberFormat="1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 wrapText="1"/>
    </xf>
    <xf numFmtId="165" fontId="32" fillId="0" borderId="13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4" fontId="31" fillId="27" borderId="12" xfId="0" applyNumberFormat="1" applyFont="1" applyFill="1" applyBorder="1" applyAlignment="1">
      <alignment horizontal="center"/>
    </xf>
    <xf numFmtId="0" fontId="12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top" wrapText="1"/>
    </xf>
    <xf numFmtId="0" fontId="7" fillId="17" borderId="48" xfId="0" applyFont="1" applyFill="1" applyBorder="1" applyAlignment="1">
      <alignment horizontal="center" vertical="center"/>
    </xf>
    <xf numFmtId="10" fontId="25" fillId="31" borderId="13" xfId="34" applyNumberFormat="1" applyFont="1" applyFill="1" applyBorder="1" applyAlignment="1">
      <alignment horizontal="center" vertical="center"/>
    </xf>
  </cellXfs>
  <cellStyles count="50">
    <cellStyle name="20% - Ênfase1 2" xfId="4" xr:uid="{00000000-0005-0000-0000-000006000000}"/>
    <cellStyle name="20% - Ênfase2 2" xfId="5" xr:uid="{00000000-0005-0000-0000-000007000000}"/>
    <cellStyle name="20% - Ênfase3 2" xfId="6" xr:uid="{00000000-0005-0000-0000-000008000000}"/>
    <cellStyle name="20% - Ênfase4 2" xfId="7" xr:uid="{00000000-0005-0000-0000-000009000000}"/>
    <cellStyle name="20% - Ênfase5 2" xfId="8" xr:uid="{00000000-0005-0000-0000-00000A000000}"/>
    <cellStyle name="20% - Ênfase6 2" xfId="9" xr:uid="{00000000-0005-0000-0000-00000B000000}"/>
    <cellStyle name="40% - Ênfase1 2" xfId="10" xr:uid="{00000000-0005-0000-0000-00000C000000}"/>
    <cellStyle name="40% - Ênfase2 2" xfId="11" xr:uid="{00000000-0005-0000-0000-00000D000000}"/>
    <cellStyle name="40% - Ênfase3 2" xfId="12" xr:uid="{00000000-0005-0000-0000-00000E000000}"/>
    <cellStyle name="40% - Ênfase4 2" xfId="13" xr:uid="{00000000-0005-0000-0000-00000F000000}"/>
    <cellStyle name="40% - Ênfase5 2" xfId="14" xr:uid="{00000000-0005-0000-0000-000010000000}"/>
    <cellStyle name="40% - Ênfase6 2" xfId="15" xr:uid="{00000000-0005-0000-0000-000011000000}"/>
    <cellStyle name="60% - Ênfase3 2" xfId="16" xr:uid="{00000000-0005-0000-0000-000012000000}"/>
    <cellStyle name="60% - Ênfase4 2" xfId="17" xr:uid="{00000000-0005-0000-0000-000013000000}"/>
    <cellStyle name="60% - Ênfase6 2" xfId="18" xr:uid="{00000000-0005-0000-0000-000014000000}"/>
    <cellStyle name="Hyperlink" xfId="48" xr:uid="{00000000-000B-0000-0000-000008000000}"/>
    <cellStyle name="Moeda" xfId="2" builtinId="4"/>
    <cellStyle name="Moeda 2" xfId="19" xr:uid="{00000000-0005-0000-0000-000015000000}"/>
    <cellStyle name="Normal" xfId="0" builtinId="0"/>
    <cellStyle name="Normal 10" xfId="49" xr:uid="{79D7EF33-2903-4B6D-BD1A-D8A984E5A442}"/>
    <cellStyle name="Normal 2" xfId="20" xr:uid="{00000000-0005-0000-0000-000016000000}"/>
    <cellStyle name="Normal 2 2" xfId="21" xr:uid="{00000000-0005-0000-0000-000017000000}"/>
    <cellStyle name="Normal 3" xfId="22" xr:uid="{00000000-0005-0000-0000-000018000000}"/>
    <cellStyle name="Normal 3 2" xfId="23" xr:uid="{00000000-0005-0000-0000-000019000000}"/>
    <cellStyle name="Normal 3 3" xfId="24" xr:uid="{00000000-0005-0000-0000-00001A000000}"/>
    <cellStyle name="Normal 3 4" xfId="25" xr:uid="{00000000-0005-0000-0000-00001B000000}"/>
    <cellStyle name="Normal 4" xfId="26" xr:uid="{00000000-0005-0000-0000-00001C000000}"/>
    <cellStyle name="Normal 4 2" xfId="27" xr:uid="{00000000-0005-0000-0000-00001D000000}"/>
    <cellStyle name="Normal 5" xfId="28" xr:uid="{00000000-0005-0000-0000-00001E000000}"/>
    <cellStyle name="Normal 6" xfId="29" xr:uid="{00000000-0005-0000-0000-00001F000000}"/>
    <cellStyle name="Normal 7" xfId="30" xr:uid="{00000000-0005-0000-0000-000020000000}"/>
    <cellStyle name="Normal 8" xfId="31" xr:uid="{00000000-0005-0000-0000-000021000000}"/>
    <cellStyle name="Normal 9" xfId="32" xr:uid="{00000000-0005-0000-0000-000022000000}"/>
    <cellStyle name="Nota 2" xfId="33" xr:uid="{00000000-0005-0000-0000-000023000000}"/>
    <cellStyle name="Porcentagem" xfId="3" builtinId="5"/>
    <cellStyle name="Porcentagem 2" xfId="34" xr:uid="{00000000-0005-0000-0000-000024000000}"/>
    <cellStyle name="Porcentagem 2 2" xfId="35" xr:uid="{00000000-0005-0000-0000-000025000000}"/>
    <cellStyle name="Porcentagem 2 3" xfId="36" xr:uid="{00000000-0005-0000-0000-000026000000}"/>
    <cellStyle name="Porcentagem 3" xfId="37" xr:uid="{00000000-0005-0000-0000-000027000000}"/>
    <cellStyle name="Porcentagem 3 2" xfId="38" xr:uid="{00000000-0005-0000-0000-000028000000}"/>
    <cellStyle name="Porcentagem 4" xfId="39" xr:uid="{00000000-0005-0000-0000-000029000000}"/>
    <cellStyle name="Separador de milhares 2" xfId="40" xr:uid="{00000000-0005-0000-0000-00002A000000}"/>
    <cellStyle name="Separador de milhares 2 2" xfId="41" xr:uid="{00000000-0005-0000-0000-00002B000000}"/>
    <cellStyle name="Separador de milhares 2 3" xfId="42" xr:uid="{00000000-0005-0000-0000-00002C000000}"/>
    <cellStyle name="Título 5" xfId="43" xr:uid="{00000000-0005-0000-0000-00002D000000}"/>
    <cellStyle name="Vírgula" xfId="1" builtinId="3"/>
    <cellStyle name="Vírgula 2" xfId="44" xr:uid="{00000000-0005-0000-0000-00002E000000}"/>
    <cellStyle name="Vírgula 2 2" xfId="45" xr:uid="{00000000-0005-0000-0000-00002F000000}"/>
    <cellStyle name="Vírgula 2 3" xfId="46" xr:uid="{00000000-0005-0000-0000-000030000000}"/>
    <cellStyle name="Vírgula 3" xfId="47" xr:uid="{00000000-0005-0000-0000-00003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D9D9D9"/>
      <rgbColor rgb="FFBDD7EE"/>
      <rgbColor rgb="FFEBF1DE"/>
      <rgbColor rgb="FF008000"/>
      <rgbColor rgb="FF000080"/>
      <rgbColor rgb="FFB8860B"/>
      <rgbColor rgb="FF800080"/>
      <rgbColor rgb="FF1F6F6F"/>
      <rgbColor rgb="FFC0C0C0"/>
      <rgbColor rgb="FF808080"/>
      <rgbColor rgb="FFBFBFBF"/>
      <rgbColor rgb="FFC0504D"/>
      <rgbColor rgb="FFFFFFCC"/>
      <rgbColor rgb="FFDBEEF4"/>
      <rgbColor rgb="FFFDEADA"/>
      <rgbColor rgb="FFD99694"/>
      <rgbColor rgb="FFCCC1DA"/>
      <rgbColor rgb="FFCCCCFF"/>
      <rgbColor rgb="FF000080"/>
      <rgbColor rgb="FFFCE4E4"/>
      <rgbColor rgb="FFFCD5B5"/>
      <rgbColor rgb="FFC6D9F1"/>
      <rgbColor rgb="FFC3D69B"/>
      <rgbColor rgb="FFFFF2CC"/>
      <rgbColor rgb="FF215968"/>
      <rgbColor rgb="FFF2F2F2"/>
      <rgbColor rgb="FFB7DEE8"/>
      <rgbColor rgb="FFE2EFDA"/>
      <rgbColor rgb="FFCCFFCC"/>
      <rgbColor rgb="FFFDFED0"/>
      <rgbColor rgb="FF93CDDD"/>
      <rgbColor rgb="FFFF99CC"/>
      <rgbColor rgb="FFCC99FF"/>
      <rgbColor rgb="FFFAC090"/>
      <rgbColor rgb="FF4F81BD"/>
      <rgbColor rgb="FFB9CDE5"/>
      <rgbColor rgb="FFC4BD97"/>
      <rgbColor rgb="FFFFCC00"/>
      <rgbColor rgb="FFFF9900"/>
      <rgbColor rgb="FFE6B9B8"/>
      <rgbColor rgb="FF8064A2"/>
      <rgbColor rgb="FFB2B2B2"/>
      <rgbColor rgb="FF002060"/>
      <rgbColor rgb="FF00B050"/>
      <rgbColor rgb="FF254061"/>
      <rgbColor rgb="FF262626"/>
      <rgbColor rgb="FF984807"/>
      <rgbColor rgb="FF4F6228"/>
      <rgbColor rgb="FF1F497D"/>
      <rgbColor rgb="FF40315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165463</xdr:colOff>
      <xdr:row>0</xdr:row>
      <xdr:rowOff>144235</xdr:rowOff>
    </xdr:from>
    <xdr:to>
      <xdr:col>5</xdr:col>
      <xdr:colOff>59599</xdr:colOff>
      <xdr:row>4</xdr:row>
      <xdr:rowOff>15599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41CD477-BF15-4AA4-A538-6E46C44D0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6923" y="142330"/>
          <a:ext cx="2481126" cy="597169"/>
        </a:xfrm>
        <a:prstGeom prst="rect">
          <a:avLst/>
        </a:prstGeom>
      </xdr:spPr>
    </xdr:pic>
    <xdr:clientData/>
  </xdr:twoCellAnchor>
  <xdr:twoCellAnchor editAs="oneCell">
    <xdr:from>
      <xdr:col>12</xdr:col>
      <xdr:colOff>183695</xdr:colOff>
      <xdr:row>0</xdr:row>
      <xdr:rowOff>21771</xdr:rowOff>
    </xdr:from>
    <xdr:to>
      <xdr:col>15</xdr:col>
      <xdr:colOff>364398</xdr:colOff>
      <xdr:row>4</xdr:row>
      <xdr:rowOff>136770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BDF8819-1685-4A85-9416-268E50966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1690" y="17961"/>
          <a:ext cx="1954258" cy="8427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2819520</xdr:colOff>
      <xdr:row>0</xdr:row>
      <xdr:rowOff>19080</xdr:rowOff>
    </xdr:from>
    <xdr:to>
      <xdr:col>2</xdr:col>
      <xdr:colOff>152280</xdr:colOff>
      <xdr:row>8</xdr:row>
      <xdr:rowOff>142560</xdr:rowOff>
    </xdr:to>
    <xdr:pic>
      <xdr:nvPicPr>
        <xdr:cNvPr id="24" name="Imagem 1" descr="brasão_rj.JPG">
          <a:extLst>
            <a:ext uri="{FF2B5EF4-FFF2-40B4-BE49-F238E27FC236}">
              <a16:creationId xmlns:a16="http://schemas.microsoft.com/office/drawing/2014/main" id="{00000000-0008-0000-1200-000018000000}"/>
            </a:ext>
          </a:extLst>
        </xdr:cNvPr>
        <xdr:cNvPicPr/>
      </xdr:nvPicPr>
      <xdr:blipFill>
        <a:blip xmlns:r="http://schemas.openxmlformats.org/officeDocument/2006/relationships" r:embed="rId1"/>
        <a:srcRect b="4664"/>
        <a:stretch/>
      </xdr:blipFill>
      <xdr:spPr>
        <a:xfrm>
          <a:off x="3273480" y="19080"/>
          <a:ext cx="1326960" cy="1418760"/>
        </a:xfrm>
        <a:prstGeom prst="rect">
          <a:avLst/>
        </a:prstGeom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905040</xdr:colOff>
      <xdr:row>1</xdr:row>
      <xdr:rowOff>28440</xdr:rowOff>
    </xdr:from>
    <xdr:to>
      <xdr:col>3</xdr:col>
      <xdr:colOff>66600</xdr:colOff>
      <xdr:row>8</xdr:row>
      <xdr:rowOff>18720</xdr:rowOff>
    </xdr:to>
    <xdr:pic>
      <xdr:nvPicPr>
        <xdr:cNvPr id="25" name="Imagem 1" descr="brasão_rj.JPG">
          <a:extLst>
            <a:ext uri="{FF2B5EF4-FFF2-40B4-BE49-F238E27FC236}">
              <a16:creationId xmlns:a16="http://schemas.microsoft.com/office/drawing/2014/main" id="{00000000-0008-0000-1300-000019000000}"/>
            </a:ext>
          </a:extLst>
        </xdr:cNvPr>
        <xdr:cNvPicPr/>
      </xdr:nvPicPr>
      <xdr:blipFill>
        <a:blip xmlns:r="http://schemas.openxmlformats.org/officeDocument/2006/relationships" r:embed="rId1"/>
        <a:srcRect b="4664"/>
        <a:stretch/>
      </xdr:blipFill>
      <xdr:spPr>
        <a:xfrm>
          <a:off x="5940720" y="190440"/>
          <a:ext cx="993960" cy="1123560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28026-BA11-4AA5-A590-7059FD0FA0C5}">
  <sheetPr>
    <tabColor theme="0"/>
    <pageSetUpPr fitToPage="1"/>
  </sheetPr>
  <dimension ref="A1:X120"/>
  <sheetViews>
    <sheetView zoomScale="70" zoomScaleNormal="70" workbookViewId="0">
      <selection activeCell="U32" sqref="U32"/>
    </sheetView>
  </sheetViews>
  <sheetFormatPr defaultColWidth="8.7109375" defaultRowHeight="15.75" x14ac:dyDescent="0.25"/>
  <cols>
    <col min="1" max="1" width="3.7109375" style="422" customWidth="1"/>
    <col min="2" max="9" width="9.42578125" style="422" customWidth="1"/>
    <col min="10" max="10" width="8.140625" style="422" customWidth="1"/>
    <col min="11" max="11" width="3.7109375" style="422" customWidth="1"/>
    <col min="12" max="16" width="8.7109375" style="422"/>
    <col min="17" max="16384" width="8.7109375" style="420"/>
  </cols>
  <sheetData>
    <row r="1" spans="1:24" ht="14.85" customHeight="1" x14ac:dyDescent="0.25">
      <c r="A1" s="416"/>
      <c r="B1" s="417"/>
      <c r="C1" s="417"/>
      <c r="D1" s="417"/>
      <c r="E1" s="417"/>
      <c r="F1" s="417"/>
      <c r="G1" s="417"/>
      <c r="H1" s="417"/>
      <c r="I1" s="417"/>
      <c r="J1" s="417"/>
      <c r="K1" s="418"/>
      <c r="L1" s="418"/>
      <c r="M1" s="418"/>
      <c r="N1" s="418"/>
      <c r="O1" s="418"/>
      <c r="P1" s="419"/>
    </row>
    <row r="2" spans="1:24" ht="14.85" customHeight="1" x14ac:dyDescent="0.25">
      <c r="A2" s="421"/>
      <c r="P2" s="423"/>
    </row>
    <row r="3" spans="1:24" ht="14.85" customHeight="1" x14ac:dyDescent="0.25">
      <c r="A3" s="421"/>
      <c r="P3" s="423"/>
    </row>
    <row r="4" spans="1:24" ht="14.85" customHeight="1" thickBot="1" x14ac:dyDescent="0.3">
      <c r="A4" s="421"/>
      <c r="P4" s="423"/>
    </row>
    <row r="5" spans="1:24" ht="14.85" customHeight="1" x14ac:dyDescent="0.25">
      <c r="A5" s="421"/>
      <c r="P5" s="423"/>
      <c r="S5" s="464" t="s">
        <v>344</v>
      </c>
      <c r="T5" s="465"/>
      <c r="U5" s="465"/>
      <c r="V5" s="465"/>
      <c r="W5" s="465"/>
      <c r="X5" s="466"/>
    </row>
    <row r="6" spans="1:24" ht="14.85" customHeight="1" x14ac:dyDescent="0.25">
      <c r="A6" s="421"/>
      <c r="P6" s="423"/>
      <c r="S6" s="467"/>
      <c r="T6" s="468"/>
      <c r="U6" s="468"/>
      <c r="V6" s="468"/>
      <c r="W6" s="468"/>
      <c r="X6" s="469"/>
    </row>
    <row r="7" spans="1:24" ht="14.85" customHeight="1" x14ac:dyDescent="0.25">
      <c r="A7" s="421"/>
      <c r="P7" s="423"/>
      <c r="S7" s="467"/>
      <c r="T7" s="468"/>
      <c r="U7" s="468"/>
      <c r="V7" s="468"/>
      <c r="W7" s="468"/>
      <c r="X7" s="469"/>
    </row>
    <row r="8" spans="1:24" ht="14.85" customHeight="1" x14ac:dyDescent="0.25">
      <c r="A8" s="421"/>
      <c r="P8" s="423"/>
      <c r="S8" s="467"/>
      <c r="T8" s="468"/>
      <c r="U8" s="468"/>
      <c r="V8" s="468"/>
      <c r="W8" s="468"/>
      <c r="X8" s="469"/>
    </row>
    <row r="9" spans="1:24" ht="14.85" customHeight="1" x14ac:dyDescent="0.25">
      <c r="A9" s="421"/>
      <c r="P9" s="423"/>
      <c r="S9" s="467"/>
      <c r="T9" s="468"/>
      <c r="U9" s="468"/>
      <c r="V9" s="468"/>
      <c r="W9" s="468"/>
      <c r="X9" s="469"/>
    </row>
    <row r="10" spans="1:24" ht="14.85" customHeight="1" thickBot="1" x14ac:dyDescent="0.3">
      <c r="A10" s="421"/>
      <c r="C10" s="473" t="s">
        <v>345</v>
      </c>
      <c r="D10" s="473"/>
      <c r="E10" s="473"/>
      <c r="F10" s="473"/>
      <c r="G10" s="473"/>
      <c r="H10" s="473"/>
      <c r="I10" s="473"/>
      <c r="J10" s="473"/>
      <c r="K10" s="473"/>
      <c r="L10" s="473"/>
      <c r="M10" s="473"/>
      <c r="N10" s="473"/>
      <c r="O10" s="473"/>
      <c r="P10" s="423"/>
      <c r="S10" s="470"/>
      <c r="T10" s="471"/>
      <c r="U10" s="471"/>
      <c r="V10" s="471"/>
      <c r="W10" s="471"/>
      <c r="X10" s="472"/>
    </row>
    <row r="11" spans="1:24" ht="14.85" customHeight="1" x14ac:dyDescent="0.25">
      <c r="A11" s="421"/>
      <c r="P11" s="423"/>
    </row>
    <row r="12" spans="1:24" ht="14.85" customHeight="1" x14ac:dyDescent="0.25">
      <c r="A12" s="421"/>
      <c r="P12" s="423"/>
    </row>
    <row r="13" spans="1:24" ht="14.85" customHeight="1" x14ac:dyDescent="0.25">
      <c r="A13" s="421"/>
      <c r="P13" s="423"/>
    </row>
    <row r="14" spans="1:24" ht="14.85" customHeight="1" x14ac:dyDescent="0.25">
      <c r="A14" s="421"/>
      <c r="P14" s="423"/>
    </row>
    <row r="15" spans="1:24" ht="14.85" customHeight="1" x14ac:dyDescent="0.25">
      <c r="A15" s="421"/>
      <c r="B15" s="474" t="s">
        <v>350</v>
      </c>
      <c r="C15" s="474"/>
      <c r="D15" s="474"/>
      <c r="E15" s="474"/>
      <c r="F15" s="474"/>
      <c r="G15" s="474"/>
      <c r="H15" s="474"/>
      <c r="I15" s="474"/>
      <c r="J15" s="474"/>
      <c r="K15" s="474"/>
      <c r="L15" s="474"/>
      <c r="M15" s="474"/>
      <c r="N15" s="474"/>
      <c r="O15" s="474"/>
      <c r="P15" s="423"/>
    </row>
    <row r="16" spans="1:24" ht="14.85" customHeight="1" x14ac:dyDescent="0.25">
      <c r="A16" s="421"/>
      <c r="B16" s="474"/>
      <c r="C16" s="474"/>
      <c r="D16" s="474"/>
      <c r="E16" s="474"/>
      <c r="F16" s="474"/>
      <c r="G16" s="474"/>
      <c r="H16" s="474"/>
      <c r="I16" s="474"/>
      <c r="J16" s="474"/>
      <c r="K16" s="474"/>
      <c r="L16" s="474"/>
      <c r="M16" s="474"/>
      <c r="N16" s="474"/>
      <c r="O16" s="474"/>
      <c r="P16" s="423"/>
    </row>
    <row r="17" spans="1:16" ht="14.85" customHeight="1" x14ac:dyDescent="0.25">
      <c r="A17" s="421"/>
      <c r="B17" s="424"/>
      <c r="C17" s="424"/>
      <c r="D17" s="424"/>
      <c r="E17" s="424"/>
      <c r="F17" s="424"/>
      <c r="G17" s="424"/>
      <c r="H17" s="424"/>
      <c r="I17" s="424"/>
      <c r="J17" s="424"/>
      <c r="K17" s="424"/>
      <c r="P17" s="423"/>
    </row>
    <row r="18" spans="1:16" ht="14.85" customHeight="1" x14ac:dyDescent="0.25">
      <c r="A18" s="421"/>
      <c r="B18" s="424"/>
      <c r="C18" s="424"/>
      <c r="D18" s="424"/>
      <c r="E18" s="424"/>
      <c r="F18" s="424"/>
      <c r="G18" s="424"/>
      <c r="H18" s="424"/>
      <c r="I18" s="424"/>
      <c r="J18" s="424"/>
      <c r="K18" s="424"/>
      <c r="P18" s="423"/>
    </row>
    <row r="19" spans="1:16" ht="29.45" customHeight="1" x14ac:dyDescent="0.25">
      <c r="A19" s="421"/>
      <c r="C19" s="475" t="s">
        <v>351</v>
      </c>
      <c r="D19" s="475"/>
      <c r="E19" s="475"/>
      <c r="F19" s="475"/>
      <c r="G19" s="475"/>
      <c r="H19" s="475"/>
      <c r="I19" s="475"/>
      <c r="J19" s="475"/>
      <c r="K19" s="475"/>
      <c r="L19" s="475"/>
      <c r="M19" s="475"/>
      <c r="N19" s="475"/>
      <c r="O19" s="475"/>
      <c r="P19" s="423"/>
    </row>
    <row r="20" spans="1:16" ht="22.15" customHeight="1" x14ac:dyDescent="0.25">
      <c r="A20" s="421"/>
      <c r="C20" s="476" t="s">
        <v>346</v>
      </c>
      <c r="D20" s="476"/>
      <c r="E20" s="476"/>
      <c r="F20" s="476"/>
      <c r="G20" s="476"/>
      <c r="H20" s="476"/>
      <c r="I20" s="476"/>
      <c r="J20" s="476"/>
      <c r="K20" s="476"/>
      <c r="L20" s="476"/>
      <c r="M20" s="476"/>
      <c r="N20" s="476"/>
      <c r="O20" s="476"/>
      <c r="P20" s="423"/>
    </row>
    <row r="21" spans="1:16" ht="14.85" customHeight="1" x14ac:dyDescent="0.25">
      <c r="A21" s="421"/>
      <c r="B21" s="425"/>
      <c r="C21" s="477" t="s">
        <v>347</v>
      </c>
      <c r="D21" s="477"/>
      <c r="E21" s="477"/>
      <c r="F21" s="477"/>
      <c r="G21" s="477"/>
      <c r="H21" s="477"/>
      <c r="I21" s="477"/>
      <c r="J21" s="477"/>
      <c r="K21" s="477"/>
      <c r="L21" s="477"/>
      <c r="M21" s="477"/>
      <c r="N21" s="477"/>
      <c r="O21" s="477"/>
      <c r="P21" s="423"/>
    </row>
    <row r="22" spans="1:16" ht="14.85" customHeight="1" x14ac:dyDescent="0.25">
      <c r="A22" s="421"/>
      <c r="B22" s="425"/>
      <c r="C22" s="425"/>
      <c r="D22" s="425"/>
      <c r="E22" s="425"/>
      <c r="F22" s="425"/>
      <c r="G22" s="425"/>
      <c r="H22" s="425"/>
      <c r="I22" s="425"/>
      <c r="J22" s="425"/>
      <c r="K22" s="425"/>
      <c r="P22" s="423"/>
    </row>
    <row r="23" spans="1:16" ht="42" customHeight="1" x14ac:dyDescent="0.25">
      <c r="A23" s="421"/>
      <c r="B23" s="425"/>
      <c r="C23" s="425"/>
      <c r="D23" s="425"/>
      <c r="E23" s="425"/>
      <c r="F23" s="425"/>
      <c r="G23" s="425"/>
      <c r="H23" s="425"/>
      <c r="I23" s="425"/>
      <c r="J23" s="425"/>
      <c r="K23" s="425"/>
      <c r="P23" s="423"/>
    </row>
    <row r="24" spans="1:16" ht="14.85" customHeight="1" x14ac:dyDescent="0.25">
      <c r="A24" s="421"/>
      <c r="B24" s="425"/>
      <c r="C24" s="425"/>
      <c r="D24" s="425"/>
      <c r="E24" s="425"/>
      <c r="F24" s="425"/>
      <c r="G24" s="425"/>
      <c r="H24" s="425"/>
      <c r="I24" s="425"/>
      <c r="J24" s="425"/>
      <c r="P24" s="423"/>
    </row>
    <row r="25" spans="1:16" ht="14.85" customHeight="1" x14ac:dyDescent="0.25">
      <c r="A25" s="421"/>
      <c r="C25" s="426"/>
      <c r="D25" s="426"/>
      <c r="E25" s="426"/>
      <c r="F25" s="426"/>
      <c r="G25" s="426"/>
      <c r="H25" s="426"/>
      <c r="I25" s="426"/>
      <c r="J25" s="426"/>
      <c r="P25" s="423"/>
    </row>
    <row r="26" spans="1:16" ht="14.85" customHeight="1" x14ac:dyDescent="0.25">
      <c r="A26" s="421"/>
      <c r="C26" s="426"/>
      <c r="D26" s="426"/>
      <c r="E26" s="426"/>
      <c r="F26" s="426"/>
      <c r="G26" s="426"/>
      <c r="H26" s="426"/>
      <c r="I26" s="426"/>
      <c r="J26" s="426"/>
      <c r="P26" s="423"/>
    </row>
    <row r="27" spans="1:16" ht="14.85" customHeight="1" x14ac:dyDescent="0.25">
      <c r="A27" s="421"/>
      <c r="F27" s="462" t="s">
        <v>348</v>
      </c>
      <c r="G27" s="462"/>
      <c r="H27" s="462"/>
      <c r="I27" s="462"/>
      <c r="J27" s="462"/>
      <c r="P27" s="423"/>
    </row>
    <row r="28" spans="1:16" ht="14.85" customHeight="1" x14ac:dyDescent="0.25">
      <c r="A28" s="421"/>
      <c r="P28" s="423"/>
    </row>
    <row r="29" spans="1:16" ht="14.85" customHeight="1" x14ac:dyDescent="0.25">
      <c r="A29" s="421"/>
      <c r="P29" s="423"/>
    </row>
    <row r="30" spans="1:16" ht="14.85" customHeight="1" x14ac:dyDescent="0.25">
      <c r="A30" s="421"/>
      <c r="B30" s="463" t="s">
        <v>349</v>
      </c>
      <c r="C30" s="463"/>
      <c r="D30" s="463"/>
      <c r="E30" s="463"/>
      <c r="F30" s="463"/>
      <c r="G30" s="463"/>
      <c r="H30" s="463"/>
      <c r="I30" s="463"/>
      <c r="J30" s="463"/>
      <c r="K30" s="463"/>
      <c r="L30" s="463"/>
      <c r="M30" s="463"/>
      <c r="N30" s="463"/>
      <c r="O30" s="463"/>
      <c r="P30" s="423"/>
    </row>
    <row r="31" spans="1:16" ht="14.85" customHeight="1" thickBot="1" x14ac:dyDescent="0.3">
      <c r="A31" s="427"/>
      <c r="B31" s="428"/>
      <c r="C31" s="428"/>
      <c r="D31" s="428"/>
      <c r="E31" s="428"/>
      <c r="F31" s="428"/>
      <c r="G31" s="428"/>
      <c r="H31" s="428"/>
      <c r="I31" s="428"/>
      <c r="J31" s="428"/>
      <c r="K31" s="428"/>
      <c r="L31" s="428"/>
      <c r="M31" s="428"/>
      <c r="N31" s="428"/>
      <c r="O31" s="428"/>
      <c r="P31" s="429"/>
    </row>
    <row r="32" spans="1:16" ht="14.85" customHeight="1" x14ac:dyDescent="0.25"/>
    <row r="33" ht="14.85" customHeight="1" x14ac:dyDescent="0.25"/>
    <row r="34" ht="14.85" customHeight="1" x14ac:dyDescent="0.25"/>
    <row r="35" ht="14.85" customHeight="1" x14ac:dyDescent="0.25"/>
    <row r="36" ht="14.85" customHeight="1" x14ac:dyDescent="0.25"/>
    <row r="37" ht="14.85" customHeight="1" x14ac:dyDescent="0.25"/>
    <row r="38" ht="14.85" customHeight="1" x14ac:dyDescent="0.25"/>
    <row r="39" ht="14.85" customHeight="1" x14ac:dyDescent="0.25"/>
    <row r="40" ht="14.85" customHeight="1" x14ac:dyDescent="0.25"/>
    <row r="41" ht="14.85" customHeight="1" x14ac:dyDescent="0.25"/>
    <row r="42" ht="14.85" customHeight="1" x14ac:dyDescent="0.25"/>
    <row r="43" ht="14.85" customHeight="1" x14ac:dyDescent="0.25"/>
    <row r="44" ht="14.85" customHeight="1" x14ac:dyDescent="0.25"/>
    <row r="45" ht="14.85" customHeight="1" x14ac:dyDescent="0.25"/>
    <row r="46" ht="14.85" customHeight="1" x14ac:dyDescent="0.25"/>
    <row r="47" ht="14.85" customHeight="1" x14ac:dyDescent="0.25"/>
    <row r="48" ht="14.85" customHeight="1" x14ac:dyDescent="0.25"/>
    <row r="49" ht="14.85" customHeight="1" x14ac:dyDescent="0.25"/>
    <row r="50" ht="14.85" customHeight="1" x14ac:dyDescent="0.25"/>
    <row r="51" ht="14.85" customHeight="1" x14ac:dyDescent="0.25"/>
    <row r="52" ht="14.85" customHeight="1" x14ac:dyDescent="0.25"/>
    <row r="53" ht="14.85" customHeight="1" x14ac:dyDescent="0.25"/>
    <row r="54" ht="14.85" customHeight="1" x14ac:dyDescent="0.25"/>
    <row r="55" ht="14.85" customHeight="1" x14ac:dyDescent="0.25"/>
    <row r="56" ht="14.85" customHeight="1" x14ac:dyDescent="0.25"/>
    <row r="57" ht="14.85" customHeight="1" x14ac:dyDescent="0.25"/>
    <row r="58" ht="14.85" customHeight="1" x14ac:dyDescent="0.25"/>
    <row r="59" ht="14.85" customHeight="1" x14ac:dyDescent="0.25"/>
    <row r="60" ht="14.85" customHeight="1" x14ac:dyDescent="0.25"/>
    <row r="61" ht="14.85" customHeight="1" x14ac:dyDescent="0.25"/>
    <row r="62" ht="14.85" customHeight="1" x14ac:dyDescent="0.25"/>
    <row r="63" ht="14.85" customHeight="1" x14ac:dyDescent="0.25"/>
    <row r="64" ht="14.85" customHeight="1" x14ac:dyDescent="0.25"/>
    <row r="65" ht="14.85" customHeight="1" x14ac:dyDescent="0.25"/>
    <row r="66" ht="14.85" customHeight="1" x14ac:dyDescent="0.25"/>
    <row r="67" ht="14.85" customHeight="1" x14ac:dyDescent="0.25"/>
    <row r="68" ht="14.85" customHeight="1" x14ac:dyDescent="0.25"/>
    <row r="69" ht="14.85" customHeight="1" x14ac:dyDescent="0.25"/>
    <row r="70" ht="14.85" customHeight="1" x14ac:dyDescent="0.25"/>
    <row r="71" ht="14.85" customHeight="1" x14ac:dyDescent="0.25"/>
    <row r="72" ht="14.85" customHeight="1" x14ac:dyDescent="0.25"/>
    <row r="73" ht="14.85" customHeight="1" x14ac:dyDescent="0.25"/>
    <row r="74" ht="14.85" customHeight="1" x14ac:dyDescent="0.25"/>
    <row r="75" ht="14.85" customHeight="1" x14ac:dyDescent="0.25"/>
    <row r="76" ht="14.85" customHeight="1" x14ac:dyDescent="0.25"/>
    <row r="77" ht="14.85" customHeight="1" x14ac:dyDescent="0.25"/>
    <row r="78" ht="14.85" customHeight="1" x14ac:dyDescent="0.25"/>
    <row r="79" ht="14.85" customHeight="1" x14ac:dyDescent="0.25"/>
    <row r="80" ht="14.85" customHeight="1" x14ac:dyDescent="0.25"/>
    <row r="81" ht="14.85" customHeight="1" x14ac:dyDescent="0.25"/>
    <row r="82" ht="14.85" customHeight="1" x14ac:dyDescent="0.25"/>
    <row r="83" ht="14.85" customHeight="1" x14ac:dyDescent="0.25"/>
    <row r="84" ht="14.85" customHeight="1" x14ac:dyDescent="0.25"/>
    <row r="85" ht="14.85" customHeight="1" x14ac:dyDescent="0.25"/>
    <row r="86" ht="14.85" customHeight="1" x14ac:dyDescent="0.25"/>
    <row r="87" ht="14.85" customHeight="1" x14ac:dyDescent="0.25"/>
    <row r="88" ht="14.85" customHeight="1" x14ac:dyDescent="0.25"/>
    <row r="89" ht="14.85" customHeight="1" x14ac:dyDescent="0.25"/>
    <row r="90" ht="14.85" customHeight="1" x14ac:dyDescent="0.25"/>
    <row r="91" ht="14.85" customHeight="1" x14ac:dyDescent="0.25"/>
    <row r="92" ht="14.85" customHeight="1" x14ac:dyDescent="0.25"/>
    <row r="93" ht="14.85" customHeight="1" x14ac:dyDescent="0.25"/>
    <row r="94" ht="14.85" customHeight="1" x14ac:dyDescent="0.25"/>
    <row r="95" ht="14.85" customHeight="1" x14ac:dyDescent="0.25"/>
    <row r="96" ht="14.85" customHeight="1" x14ac:dyDescent="0.25"/>
    <row r="97" ht="14.85" customHeight="1" x14ac:dyDescent="0.25"/>
    <row r="98" ht="14.85" customHeight="1" x14ac:dyDescent="0.25"/>
    <row r="99" ht="14.85" customHeight="1" x14ac:dyDescent="0.25"/>
    <row r="100" ht="14.85" customHeight="1" x14ac:dyDescent="0.25"/>
    <row r="101" ht="14.85" customHeight="1" x14ac:dyDescent="0.25"/>
    <row r="102" ht="14.85" customHeight="1" x14ac:dyDescent="0.25"/>
    <row r="103" ht="14.85" customHeight="1" x14ac:dyDescent="0.25"/>
    <row r="104" ht="14.85" customHeight="1" x14ac:dyDescent="0.25"/>
    <row r="105" ht="14.85" customHeight="1" x14ac:dyDescent="0.25"/>
    <row r="106" ht="14.85" customHeight="1" x14ac:dyDescent="0.25"/>
    <row r="107" ht="14.85" customHeight="1" x14ac:dyDescent="0.25"/>
    <row r="108" ht="14.85" customHeight="1" x14ac:dyDescent="0.25"/>
    <row r="109" ht="14.85" customHeight="1" x14ac:dyDescent="0.25"/>
    <row r="110" ht="14.85" customHeight="1" x14ac:dyDescent="0.25"/>
    <row r="111" ht="14.85" customHeight="1" x14ac:dyDescent="0.25"/>
    <row r="112" ht="14.85" customHeight="1" x14ac:dyDescent="0.25"/>
    <row r="113" ht="14.85" customHeight="1" x14ac:dyDescent="0.25"/>
    <row r="114" ht="14.85" customHeight="1" x14ac:dyDescent="0.25"/>
    <row r="115" ht="14.85" customHeight="1" x14ac:dyDescent="0.25"/>
    <row r="116" ht="14.85" customHeight="1" x14ac:dyDescent="0.25"/>
    <row r="117" ht="14.85" customHeight="1" x14ac:dyDescent="0.25"/>
    <row r="118" ht="14.85" customHeight="1" x14ac:dyDescent="0.25"/>
    <row r="119" ht="14.85" customHeight="1" x14ac:dyDescent="0.25"/>
    <row r="120" ht="14.85" customHeight="1" x14ac:dyDescent="0.25"/>
  </sheetData>
  <mergeCells count="8">
    <mergeCell ref="F27:J27"/>
    <mergeCell ref="B30:O30"/>
    <mergeCell ref="S5:X10"/>
    <mergeCell ref="C10:O10"/>
    <mergeCell ref="B15:O16"/>
    <mergeCell ref="C19:O19"/>
    <mergeCell ref="C20:O20"/>
    <mergeCell ref="C21:O2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82"/>
  <sheetViews>
    <sheetView zoomScaleNormal="100" workbookViewId="0"/>
  </sheetViews>
  <sheetFormatPr defaultColWidth="8.7109375" defaultRowHeight="12.75" x14ac:dyDescent="0.2"/>
  <cols>
    <col min="1" max="1" width="6.42578125" customWidth="1"/>
    <col min="2" max="2" width="56.7109375" customWidth="1"/>
    <col min="3" max="3" width="10.140625" customWidth="1"/>
    <col min="4" max="4" width="5" customWidth="1"/>
    <col min="5" max="5" width="6.7109375" customWidth="1"/>
    <col min="6" max="6" width="11.7109375" customWidth="1"/>
    <col min="7" max="7" width="15.42578125" customWidth="1"/>
    <col min="9" max="9" width="7.7109375" style="16" customWidth="1"/>
    <col min="10" max="10" width="8.7109375" style="16"/>
    <col min="11" max="11" width="7" style="16" customWidth="1"/>
    <col min="12" max="12" width="9.140625" style="300" customWidth="1"/>
    <col min="13" max="13" width="7.7109375" style="300" customWidth="1"/>
    <col min="14" max="14" width="11.140625" customWidth="1"/>
    <col min="15" max="16" width="9.28515625" customWidth="1"/>
  </cols>
  <sheetData>
    <row r="1" spans="1:7" x14ac:dyDescent="0.2">
      <c r="A1" s="515"/>
      <c r="B1" s="515"/>
      <c r="C1" s="515"/>
      <c r="D1" s="515"/>
      <c r="E1" s="515"/>
      <c r="F1" s="515"/>
      <c r="G1" s="515"/>
    </row>
    <row r="2" spans="1:7" x14ac:dyDescent="0.2">
      <c r="A2" s="515"/>
      <c r="B2" s="515"/>
      <c r="C2" s="515"/>
      <c r="D2" s="515"/>
      <c r="E2" s="515"/>
      <c r="F2" s="515"/>
      <c r="G2" s="515"/>
    </row>
    <row r="3" spans="1:7" x14ac:dyDescent="0.2">
      <c r="A3" s="515"/>
      <c r="B3" s="515"/>
      <c r="C3" s="515"/>
      <c r="D3" s="515"/>
      <c r="E3" s="515"/>
      <c r="F3" s="515"/>
      <c r="G3" s="515"/>
    </row>
    <row r="4" spans="1:7" x14ac:dyDescent="0.2">
      <c r="A4" s="515"/>
      <c r="B4" s="515"/>
      <c r="C4" s="515"/>
      <c r="D4" s="515"/>
      <c r="E4" s="515"/>
      <c r="F4" s="515"/>
      <c r="G4" s="515"/>
    </row>
    <row r="5" spans="1:7" x14ac:dyDescent="0.2">
      <c r="A5" s="515"/>
      <c r="B5" s="515"/>
      <c r="C5" s="515"/>
      <c r="D5" s="515"/>
      <c r="E5" s="515"/>
      <c r="F5" s="515"/>
      <c r="G5" s="515"/>
    </row>
    <row r="6" spans="1:7" x14ac:dyDescent="0.2">
      <c r="A6" s="515"/>
      <c r="B6" s="515"/>
      <c r="C6" s="515"/>
      <c r="D6" s="515"/>
      <c r="E6" s="515"/>
      <c r="F6" s="515"/>
      <c r="G6" s="515"/>
    </row>
    <row r="7" spans="1:7" x14ac:dyDescent="0.2">
      <c r="A7" s="515"/>
      <c r="B7" s="515"/>
      <c r="C7" s="515"/>
      <c r="D7" s="515"/>
      <c r="E7" s="515"/>
      <c r="F7" s="515"/>
      <c r="G7" s="515"/>
    </row>
    <row r="8" spans="1:7" x14ac:dyDescent="0.2">
      <c r="A8" s="515"/>
      <c r="B8" s="515"/>
      <c r="C8" s="515"/>
      <c r="D8" s="515"/>
      <c r="E8" s="515"/>
      <c r="F8" s="515"/>
      <c r="G8" s="515"/>
    </row>
    <row r="9" spans="1:7" x14ac:dyDescent="0.2">
      <c r="A9" s="515"/>
      <c r="B9" s="515"/>
      <c r="C9" s="515"/>
      <c r="D9" s="515"/>
      <c r="E9" s="515"/>
      <c r="F9" s="515"/>
      <c r="G9" s="515"/>
    </row>
    <row r="10" spans="1:7" x14ac:dyDescent="0.2">
      <c r="A10" s="516" t="s">
        <v>252</v>
      </c>
      <c r="B10" s="516"/>
      <c r="C10" s="516"/>
      <c r="D10" s="516"/>
      <c r="E10" s="516"/>
      <c r="F10" s="516"/>
      <c r="G10" s="516"/>
    </row>
    <row r="11" spans="1:7" x14ac:dyDescent="0.2">
      <c r="A11" s="516" t="s">
        <v>253</v>
      </c>
      <c r="B11" s="516"/>
      <c r="C11" s="516"/>
      <c r="D11" s="516"/>
      <c r="E11" s="516"/>
      <c r="F11" s="516"/>
      <c r="G11" s="516"/>
    </row>
    <row r="12" spans="1:7" x14ac:dyDescent="0.2">
      <c r="A12" s="349"/>
      <c r="B12" s="349"/>
      <c r="C12" s="349"/>
      <c r="D12" s="349"/>
      <c r="E12" s="349"/>
      <c r="F12" s="349"/>
      <c r="G12" s="349"/>
    </row>
    <row r="13" spans="1:7" x14ac:dyDescent="0.2">
      <c r="A13" s="349"/>
      <c r="B13" s="516" t="s">
        <v>254</v>
      </c>
      <c r="C13" s="516"/>
      <c r="D13" s="516"/>
      <c r="E13" s="516"/>
      <c r="F13" s="516"/>
      <c r="G13" s="350" t="s">
        <v>255</v>
      </c>
    </row>
    <row r="14" spans="1:7" ht="21.75" customHeight="1" x14ac:dyDescent="0.2">
      <c r="A14" s="517" t="s">
        <v>256</v>
      </c>
      <c r="B14" s="517"/>
      <c r="C14" s="517"/>
      <c r="D14" s="517"/>
      <c r="E14" s="517"/>
      <c r="F14" s="517"/>
      <c r="G14" s="517"/>
    </row>
    <row r="15" spans="1:7" x14ac:dyDescent="0.2">
      <c r="A15" s="514" t="s">
        <v>23</v>
      </c>
      <c r="B15" s="514" t="s">
        <v>26</v>
      </c>
      <c r="C15" s="514" t="s">
        <v>134</v>
      </c>
      <c r="D15" s="514" t="s">
        <v>257</v>
      </c>
      <c r="E15" s="514" t="s">
        <v>258</v>
      </c>
      <c r="F15" s="351" t="s">
        <v>259</v>
      </c>
      <c r="G15" s="512" t="s">
        <v>82</v>
      </c>
    </row>
    <row r="16" spans="1:7" ht="13.5" customHeight="1" x14ac:dyDescent="0.2">
      <c r="A16" s="514"/>
      <c r="B16" s="514"/>
      <c r="C16" s="514"/>
      <c r="D16" s="514"/>
      <c r="E16" s="514"/>
      <c r="F16" s="352" t="s">
        <v>260</v>
      </c>
      <c r="G16" s="512"/>
    </row>
    <row r="17" spans="1:16" ht="12.75" customHeight="1" x14ac:dyDescent="0.2">
      <c r="A17" s="353">
        <v>0</v>
      </c>
      <c r="B17" s="513" t="s">
        <v>261</v>
      </c>
      <c r="C17" s="513"/>
      <c r="D17" s="513"/>
      <c r="E17" s="354"/>
      <c r="F17" s="354"/>
      <c r="G17" s="355" t="e">
        <f>SUM(G18:G20)</f>
        <v>#REF!</v>
      </c>
      <c r="I17" s="356" t="s">
        <v>262</v>
      </c>
      <c r="J17" s="356" t="s">
        <v>263</v>
      </c>
      <c r="K17" s="356" t="s">
        <v>264</v>
      </c>
    </row>
    <row r="18" spans="1:16" ht="24" customHeight="1" x14ac:dyDescent="0.2">
      <c r="A18" s="357" t="s">
        <v>265</v>
      </c>
      <c r="B18" s="358" t="e">
        <f>IF(C18="","",VLOOKUP(C18,#REF!,2,FALSE()))</f>
        <v>#REF!</v>
      </c>
      <c r="C18" s="359" t="s">
        <v>266</v>
      </c>
      <c r="D18" s="360" t="s">
        <v>267</v>
      </c>
      <c r="E18" s="361">
        <f>I18*J18*K18</f>
        <v>240</v>
      </c>
      <c r="F18" s="362" t="e">
        <f>IF(C18="","",VLOOKUP(C18,#REF!,2,FALSE()))</f>
        <v>#REF!</v>
      </c>
      <c r="G18" s="363" t="e">
        <f>E18*F18</f>
        <v>#REF!</v>
      </c>
      <c r="I18" s="16">
        <v>40</v>
      </c>
      <c r="J18" s="16">
        <v>6</v>
      </c>
      <c r="K18" s="16">
        <v>1</v>
      </c>
    </row>
    <row r="19" spans="1:16" x14ac:dyDescent="0.2">
      <c r="A19" s="357" t="s">
        <v>268</v>
      </c>
      <c r="B19" s="358" t="e">
        <f>IF(C19="","",VLOOKUP(C19,#REF!,2,FALSE()))</f>
        <v>#REF!</v>
      </c>
      <c r="C19" s="359" t="s">
        <v>269</v>
      </c>
      <c r="D19" s="360" t="s">
        <v>267</v>
      </c>
      <c r="E19" s="361">
        <f>I19*J19*K19</f>
        <v>960</v>
      </c>
      <c r="F19" s="362" t="e">
        <f>IF(C19="","",VLOOKUP(C19,#REF!,2,FALSE()))</f>
        <v>#REF!</v>
      </c>
      <c r="G19" s="363" t="e">
        <f>E19*F19</f>
        <v>#REF!</v>
      </c>
      <c r="I19" s="16">
        <v>160</v>
      </c>
      <c r="J19" s="16">
        <v>6</v>
      </c>
      <c r="K19" s="16">
        <v>1</v>
      </c>
    </row>
    <row r="20" spans="1:16" x14ac:dyDescent="0.2">
      <c r="A20" s="357" t="s">
        <v>270</v>
      </c>
      <c r="B20" s="358" t="e">
        <f>IF(C20="","",VLOOKUP(C20,#REF!,2,FALSE()))</f>
        <v>#REF!</v>
      </c>
      <c r="C20" s="359" t="s">
        <v>271</v>
      </c>
      <c r="D20" s="360" t="s">
        <v>267</v>
      </c>
      <c r="E20" s="361">
        <f>I20*J20*K20</f>
        <v>960</v>
      </c>
      <c r="F20" s="362" t="e">
        <f>IF(C20="","",VLOOKUP(C20,#REF!,2,FALSE()))</f>
        <v>#REF!</v>
      </c>
      <c r="G20" s="363" t="e">
        <f>E20*F20</f>
        <v>#REF!</v>
      </c>
      <c r="I20" s="16">
        <v>160</v>
      </c>
      <c r="J20" s="16">
        <v>6</v>
      </c>
      <c r="K20" s="16">
        <v>1</v>
      </c>
    </row>
    <row r="21" spans="1:16" ht="12.75" customHeight="1" x14ac:dyDescent="0.2">
      <c r="A21" s="364">
        <v>1</v>
      </c>
      <c r="B21" s="510" t="s">
        <v>272</v>
      </c>
      <c r="C21" s="510"/>
      <c r="D21" s="510"/>
      <c r="E21" s="365"/>
      <c r="F21" s="365"/>
      <c r="G21" s="366" t="e">
        <f>SUM(G22:G29)</f>
        <v>#REF!</v>
      </c>
      <c r="H21" s="299"/>
      <c r="I21" s="356"/>
      <c r="J21" s="356"/>
      <c r="K21" s="356"/>
      <c r="L21" s="300">
        <v>1</v>
      </c>
      <c r="M21" s="367" t="s">
        <v>273</v>
      </c>
      <c r="N21" s="299"/>
      <c r="O21" s="299"/>
      <c r="P21" s="299"/>
    </row>
    <row r="22" spans="1:16" ht="12.75" customHeight="1" x14ac:dyDescent="0.2">
      <c r="A22" s="357" t="s">
        <v>34</v>
      </c>
      <c r="B22" s="358" t="s">
        <v>274</v>
      </c>
      <c r="C22" s="359"/>
      <c r="D22" s="360" t="s">
        <v>267</v>
      </c>
      <c r="E22" s="361">
        <f t="shared" ref="E22:E29" si="0">I22*J22*K22</f>
        <v>40</v>
      </c>
      <c r="F22" s="362">
        <v>53.9</v>
      </c>
      <c r="G22" s="363">
        <f t="shared" ref="G22:G29" si="1">E22*F22</f>
        <v>2156</v>
      </c>
      <c r="H22" s="299"/>
      <c r="I22" s="16">
        <v>40</v>
      </c>
      <c r="J22" s="16">
        <v>1</v>
      </c>
      <c r="K22" s="16">
        <v>1</v>
      </c>
      <c r="L22" s="16"/>
      <c r="M22" s="16"/>
      <c r="N22" s="368">
        <v>3719.74</v>
      </c>
      <c r="O22" s="369">
        <f>N22/160</f>
        <v>23.248374999999999</v>
      </c>
      <c r="P22" s="369">
        <f>O22+O22*1.14</f>
        <v>49.751522499999993</v>
      </c>
    </row>
    <row r="23" spans="1:16" x14ac:dyDescent="0.2">
      <c r="A23" s="357" t="s">
        <v>37</v>
      </c>
      <c r="B23" s="358" t="s">
        <v>275</v>
      </c>
      <c r="C23" s="359"/>
      <c r="D23" s="360" t="s">
        <v>267</v>
      </c>
      <c r="E23" s="361">
        <f t="shared" si="0"/>
        <v>160</v>
      </c>
      <c r="F23" s="362">
        <v>53.9</v>
      </c>
      <c r="G23" s="363">
        <f t="shared" si="1"/>
        <v>8624</v>
      </c>
      <c r="H23" s="299"/>
      <c r="I23" s="16">
        <v>160</v>
      </c>
      <c r="J23" s="16">
        <v>1</v>
      </c>
      <c r="K23" s="16">
        <v>1</v>
      </c>
      <c r="N23" s="369">
        <v>2076</v>
      </c>
      <c r="O23" s="369">
        <f>N23/160</f>
        <v>12.975</v>
      </c>
      <c r="P23" s="369">
        <f>O23+O23*1.14</f>
        <v>27.766500000000001</v>
      </c>
    </row>
    <row r="24" spans="1:16" x14ac:dyDescent="0.2">
      <c r="A24" s="357" t="s">
        <v>38</v>
      </c>
      <c r="B24" s="358" t="s">
        <v>276</v>
      </c>
      <c r="C24" s="359"/>
      <c r="D24" s="360" t="s">
        <v>267</v>
      </c>
      <c r="E24" s="361">
        <f t="shared" si="0"/>
        <v>0</v>
      </c>
      <c r="F24" s="362">
        <v>53.9</v>
      </c>
      <c r="G24" s="363">
        <f t="shared" si="1"/>
        <v>0</v>
      </c>
      <c r="H24" s="299"/>
      <c r="I24" s="16">
        <v>160</v>
      </c>
      <c r="J24" s="16">
        <v>1</v>
      </c>
      <c r="K24" s="16">
        <v>0</v>
      </c>
      <c r="P24">
        <v>50</v>
      </c>
    </row>
    <row r="25" spans="1:16" ht="12.75" customHeight="1" x14ac:dyDescent="0.2">
      <c r="A25" s="357" t="s">
        <v>56</v>
      </c>
      <c r="B25" s="358" t="e">
        <f>IF(C25="","",VLOOKUP(C25,#REF!,2,FALSE()))</f>
        <v>#REF!</v>
      </c>
      <c r="C25" s="359" t="s">
        <v>277</v>
      </c>
      <c r="D25" s="360" t="s">
        <v>267</v>
      </c>
      <c r="E25" s="361">
        <f t="shared" si="0"/>
        <v>80</v>
      </c>
      <c r="F25" s="362" t="e">
        <f>IF(C25="","",VLOOKUP(C25,#REF!,2,FALSE()))</f>
        <v>#REF!</v>
      </c>
      <c r="G25" s="363" t="e">
        <f t="shared" si="1"/>
        <v>#REF!</v>
      </c>
      <c r="H25" s="299"/>
      <c r="I25" s="16">
        <v>80</v>
      </c>
      <c r="J25" s="16">
        <v>1</v>
      </c>
      <c r="K25" s="356">
        <v>1</v>
      </c>
    </row>
    <row r="26" spans="1:16" x14ac:dyDescent="0.2">
      <c r="A26" s="357" t="s">
        <v>278</v>
      </c>
      <c r="B26" s="358" t="e">
        <f>IF(C26="","",VLOOKUP(C26,#REF!,2,FALSE()))</f>
        <v>#REF!</v>
      </c>
      <c r="C26" s="359" t="s">
        <v>279</v>
      </c>
      <c r="D26" s="360" t="s">
        <v>267</v>
      </c>
      <c r="E26" s="361">
        <f t="shared" si="0"/>
        <v>160</v>
      </c>
      <c r="F26" s="362" t="e">
        <f>IF(C26="","",VLOOKUP(C26,#REF!,2,FALSE()))</f>
        <v>#REF!</v>
      </c>
      <c r="G26" s="363" t="e">
        <f t="shared" si="1"/>
        <v>#REF!</v>
      </c>
      <c r="H26" s="299"/>
      <c r="I26" s="16">
        <v>160</v>
      </c>
      <c r="J26" s="16">
        <v>1</v>
      </c>
      <c r="K26" s="356">
        <v>1</v>
      </c>
    </row>
    <row r="27" spans="1:16" x14ac:dyDescent="0.2">
      <c r="A27" s="357" t="s">
        <v>280</v>
      </c>
      <c r="B27" s="358" t="e">
        <f>IF(C27="","",VLOOKUP(C27,#REF!,2,FALSE()))</f>
        <v>#REF!</v>
      </c>
      <c r="C27" s="359" t="s">
        <v>281</v>
      </c>
      <c r="D27" s="360" t="s">
        <v>267</v>
      </c>
      <c r="E27" s="361">
        <f t="shared" si="0"/>
        <v>0</v>
      </c>
      <c r="F27" s="362" t="e">
        <f>IF(C27="","",VLOOKUP(C27,#REF!,2,FALSE()))</f>
        <v>#REF!</v>
      </c>
      <c r="G27" s="363" t="e">
        <f t="shared" si="1"/>
        <v>#REF!</v>
      </c>
      <c r="H27" s="299"/>
      <c r="I27" s="16">
        <v>160</v>
      </c>
      <c r="J27" s="16">
        <v>1</v>
      </c>
      <c r="K27" s="356">
        <v>0</v>
      </c>
    </row>
    <row r="28" spans="1:16" x14ac:dyDescent="0.2">
      <c r="A28" s="357" t="s">
        <v>282</v>
      </c>
      <c r="B28" s="358" t="e">
        <f>IF(C28="","",VLOOKUP(C28,#REF!,2,FALSE()))</f>
        <v>#REF!</v>
      </c>
      <c r="C28" s="359" t="s">
        <v>283</v>
      </c>
      <c r="D28" s="360" t="s">
        <v>267</v>
      </c>
      <c r="E28" s="361">
        <f t="shared" si="0"/>
        <v>0</v>
      </c>
      <c r="F28" s="362" t="e">
        <f>IF(C28="","",VLOOKUP(C28,#REF!,2,FALSE()))</f>
        <v>#REF!</v>
      </c>
      <c r="G28" s="363" t="e">
        <f t="shared" si="1"/>
        <v>#REF!</v>
      </c>
      <c r="H28" s="299"/>
      <c r="I28" s="16">
        <v>160</v>
      </c>
      <c r="J28" s="16">
        <v>1</v>
      </c>
      <c r="K28" s="356">
        <v>0</v>
      </c>
    </row>
    <row r="29" spans="1:16" x14ac:dyDescent="0.2">
      <c r="A29" s="357" t="s">
        <v>284</v>
      </c>
      <c r="B29" s="358" t="e">
        <f>IF(C29="","",VLOOKUP(C29,#REF!,2,FALSE()))</f>
        <v>#REF!</v>
      </c>
      <c r="C29" s="359" t="s">
        <v>285</v>
      </c>
      <c r="D29" s="360"/>
      <c r="E29" s="361">
        <f t="shared" si="0"/>
        <v>0</v>
      </c>
      <c r="F29" s="362" t="e">
        <f>IF(C29="","",VLOOKUP(C29,#REF!,2,FALSE()))</f>
        <v>#REF!</v>
      </c>
      <c r="G29" s="363" t="e">
        <f t="shared" si="1"/>
        <v>#REF!</v>
      </c>
      <c r="H29" s="299"/>
      <c r="I29" s="16">
        <v>160</v>
      </c>
      <c r="J29" s="16">
        <v>1</v>
      </c>
      <c r="K29" s="356">
        <v>0</v>
      </c>
    </row>
    <row r="30" spans="1:16" ht="12.75" customHeight="1" x14ac:dyDescent="0.2">
      <c r="A30" s="364">
        <v>2</v>
      </c>
      <c r="B30" s="510" t="s">
        <v>286</v>
      </c>
      <c r="C30" s="510"/>
      <c r="D30" s="510"/>
      <c r="E30" s="365"/>
      <c r="F30" s="365"/>
      <c r="G30" s="366" t="e">
        <f>SUM(G31:G39)</f>
        <v>#REF!</v>
      </c>
      <c r="H30" s="370"/>
      <c r="I30" s="356"/>
      <c r="J30" s="356"/>
      <c r="K30" s="356"/>
      <c r="L30" s="300">
        <v>1</v>
      </c>
      <c r="M30" s="367" t="s">
        <v>227</v>
      </c>
    </row>
    <row r="31" spans="1:16" ht="12" customHeight="1" x14ac:dyDescent="0.2">
      <c r="A31" s="357" t="s">
        <v>41</v>
      </c>
      <c r="B31" s="358" t="s">
        <v>274</v>
      </c>
      <c r="C31" s="359"/>
      <c r="D31" s="360" t="s">
        <v>267</v>
      </c>
      <c r="E31" s="361">
        <f t="shared" ref="E31:E39" si="2">I31*J31*K31</f>
        <v>40</v>
      </c>
      <c r="F31" s="362">
        <v>53.9</v>
      </c>
      <c r="G31" s="363">
        <f t="shared" ref="G31:G39" si="3">E31*F31</f>
        <v>2156</v>
      </c>
      <c r="H31" s="370"/>
      <c r="I31" s="16">
        <v>40</v>
      </c>
      <c r="J31" s="16">
        <v>1</v>
      </c>
      <c r="K31" s="16">
        <v>1</v>
      </c>
      <c r="L31" s="16"/>
      <c r="M31" s="16"/>
    </row>
    <row r="32" spans="1:16" x14ac:dyDescent="0.2">
      <c r="A32" s="357" t="s">
        <v>43</v>
      </c>
      <c r="B32" s="358" t="s">
        <v>275</v>
      </c>
      <c r="C32" s="359"/>
      <c r="D32" s="360" t="s">
        <v>267</v>
      </c>
      <c r="E32" s="361">
        <f t="shared" si="2"/>
        <v>40</v>
      </c>
      <c r="F32" s="362">
        <v>53.9</v>
      </c>
      <c r="G32" s="363">
        <f t="shared" si="3"/>
        <v>2156</v>
      </c>
      <c r="H32" s="370"/>
      <c r="I32" s="16">
        <v>40</v>
      </c>
      <c r="J32" s="16">
        <v>1</v>
      </c>
      <c r="K32" s="16">
        <v>1</v>
      </c>
    </row>
    <row r="33" spans="1:13" x14ac:dyDescent="0.2">
      <c r="A33" s="357" t="s">
        <v>47</v>
      </c>
      <c r="B33" s="358" t="s">
        <v>276</v>
      </c>
      <c r="C33" s="359"/>
      <c r="D33" s="360" t="s">
        <v>267</v>
      </c>
      <c r="E33" s="361">
        <f t="shared" si="2"/>
        <v>40</v>
      </c>
      <c r="F33" s="362">
        <v>53.9</v>
      </c>
      <c r="G33" s="363">
        <f t="shared" si="3"/>
        <v>2156</v>
      </c>
      <c r="H33" s="370"/>
      <c r="I33" s="16">
        <v>40</v>
      </c>
      <c r="J33" s="16">
        <v>1</v>
      </c>
      <c r="K33" s="16">
        <v>1</v>
      </c>
    </row>
    <row r="34" spans="1:13" ht="12.75" customHeight="1" x14ac:dyDescent="0.2">
      <c r="A34" s="357" t="s">
        <v>57</v>
      </c>
      <c r="B34" s="358" t="e">
        <f>IF(C34="","",VLOOKUP(C34,#REF!,2,FALSE()))</f>
        <v>#REF!</v>
      </c>
      <c r="C34" s="359" t="s">
        <v>277</v>
      </c>
      <c r="D34" s="360" t="s">
        <v>267</v>
      </c>
      <c r="E34" s="361">
        <f t="shared" si="2"/>
        <v>40</v>
      </c>
      <c r="F34" s="362" t="e">
        <f>IF(C34="","",VLOOKUP(C34,#REF!,2,FALSE()))</f>
        <v>#REF!</v>
      </c>
      <c r="G34" s="363" t="e">
        <f t="shared" si="3"/>
        <v>#REF!</v>
      </c>
      <c r="H34" s="370"/>
      <c r="I34" s="16">
        <v>40</v>
      </c>
      <c r="J34" s="16">
        <v>1</v>
      </c>
      <c r="K34" s="16">
        <v>1</v>
      </c>
    </row>
    <row r="35" spans="1:13" x14ac:dyDescent="0.2">
      <c r="A35" s="357" t="s">
        <v>287</v>
      </c>
      <c r="B35" s="358" t="e">
        <f>IF(C35="","",VLOOKUP(C35,#REF!,2,FALSE()))</f>
        <v>#REF!</v>
      </c>
      <c r="C35" s="359" t="s">
        <v>279</v>
      </c>
      <c r="D35" s="360" t="s">
        <v>267</v>
      </c>
      <c r="E35" s="361">
        <f t="shared" si="2"/>
        <v>80</v>
      </c>
      <c r="F35" s="362" t="e">
        <f>IF(C35="","",VLOOKUP(C35,#REF!,2,FALSE()))</f>
        <v>#REF!</v>
      </c>
      <c r="G35" s="363" t="e">
        <f t="shared" si="3"/>
        <v>#REF!</v>
      </c>
      <c r="H35" s="370"/>
      <c r="I35" s="16">
        <v>80</v>
      </c>
      <c r="J35" s="16">
        <v>1</v>
      </c>
      <c r="K35" s="16">
        <v>1</v>
      </c>
    </row>
    <row r="36" spans="1:13" x14ac:dyDescent="0.2">
      <c r="A36" s="357" t="s">
        <v>288</v>
      </c>
      <c r="B36" s="358" t="e">
        <f>IF(C36="","",VLOOKUP(C36,#REF!,2,FALSE()))</f>
        <v>#REF!</v>
      </c>
      <c r="C36" s="359" t="s">
        <v>281</v>
      </c>
      <c r="D36" s="360" t="s">
        <v>267</v>
      </c>
      <c r="E36" s="361">
        <f t="shared" si="2"/>
        <v>0</v>
      </c>
      <c r="F36" s="362" t="e">
        <f>IF(C36="","",VLOOKUP(C36,#REF!,2,FALSE()))</f>
        <v>#REF!</v>
      </c>
      <c r="G36" s="363" t="e">
        <f t="shared" si="3"/>
        <v>#REF!</v>
      </c>
      <c r="H36" s="370"/>
      <c r="I36" s="16">
        <v>0</v>
      </c>
      <c r="J36" s="16">
        <v>1</v>
      </c>
      <c r="K36" s="16">
        <v>1</v>
      </c>
    </row>
    <row r="37" spans="1:13" x14ac:dyDescent="0.2">
      <c r="A37" s="357" t="s">
        <v>289</v>
      </c>
      <c r="B37" s="358" t="e">
        <f>IF(C37="","",VLOOKUP(C37,#REF!,2,FALSE()))</f>
        <v>#REF!</v>
      </c>
      <c r="C37" s="359" t="s">
        <v>283</v>
      </c>
      <c r="D37" s="360" t="s">
        <v>267</v>
      </c>
      <c r="E37" s="361">
        <f t="shared" si="2"/>
        <v>40</v>
      </c>
      <c r="F37" s="362" t="e">
        <f>IF(C37="","",VLOOKUP(C37,#REF!,2,FALSE()))</f>
        <v>#REF!</v>
      </c>
      <c r="G37" s="363" t="e">
        <f t="shared" si="3"/>
        <v>#REF!</v>
      </c>
      <c r="H37" s="370"/>
      <c r="I37" s="16">
        <v>40</v>
      </c>
      <c r="J37" s="16">
        <v>1</v>
      </c>
      <c r="K37" s="16">
        <v>1</v>
      </c>
    </row>
    <row r="38" spans="1:13" x14ac:dyDescent="0.2">
      <c r="A38" s="357" t="s">
        <v>290</v>
      </c>
      <c r="B38" s="358" t="e">
        <f>IF(C38="","",VLOOKUP(C38,#REF!,2,FALSE()))</f>
        <v>#REF!</v>
      </c>
      <c r="C38" s="359" t="s">
        <v>285</v>
      </c>
      <c r="D38" s="360"/>
      <c r="E38" s="361">
        <f t="shared" si="2"/>
        <v>80</v>
      </c>
      <c r="F38" s="362" t="e">
        <f>IF(C38="","",VLOOKUP(C38,#REF!,2,FALSE()))</f>
        <v>#REF!</v>
      </c>
      <c r="G38" s="363" t="e">
        <f t="shared" si="3"/>
        <v>#REF!</v>
      </c>
      <c r="H38" s="370"/>
      <c r="I38" s="16">
        <v>80</v>
      </c>
      <c r="J38" s="16">
        <v>1</v>
      </c>
      <c r="K38" s="16">
        <v>1</v>
      </c>
    </row>
    <row r="39" spans="1:13" ht="24" customHeight="1" x14ac:dyDescent="0.2">
      <c r="A39" s="357" t="s">
        <v>291</v>
      </c>
      <c r="B39" s="358" t="e">
        <f>IF(C39="","",VLOOKUP(C39,#REF!,2,FALSE()))</f>
        <v>#REF!</v>
      </c>
      <c r="C39" s="359" t="s">
        <v>292</v>
      </c>
      <c r="D39" s="360"/>
      <c r="E39" s="361">
        <f t="shared" si="2"/>
        <v>40</v>
      </c>
      <c r="F39" s="362" t="e">
        <f>IF(C39="","",VLOOKUP(C39,#REF!,2,FALSE()))</f>
        <v>#REF!</v>
      </c>
      <c r="G39" s="363" t="e">
        <f t="shared" si="3"/>
        <v>#REF!</v>
      </c>
      <c r="H39" s="370"/>
      <c r="I39" s="16">
        <v>40</v>
      </c>
      <c r="J39" s="16">
        <v>1</v>
      </c>
      <c r="K39" s="16">
        <v>1</v>
      </c>
    </row>
    <row r="40" spans="1:13" ht="24" customHeight="1" x14ac:dyDescent="0.2">
      <c r="A40" s="364">
        <v>3</v>
      </c>
      <c r="B40" s="509" t="s">
        <v>293</v>
      </c>
      <c r="C40" s="509"/>
      <c r="D40" s="509"/>
      <c r="E40" s="509"/>
      <c r="F40" s="509"/>
      <c r="G40" s="366" t="e">
        <f>SUM(G41:G50)</f>
        <v>#REF!</v>
      </c>
      <c r="H40" s="370"/>
      <c r="I40" s="356"/>
      <c r="J40" s="356"/>
      <c r="K40" s="356"/>
      <c r="L40" s="300">
        <v>1</v>
      </c>
      <c r="M40" s="367" t="s">
        <v>228</v>
      </c>
    </row>
    <row r="41" spans="1:13" x14ac:dyDescent="0.2">
      <c r="A41" s="357" t="s">
        <v>51</v>
      </c>
      <c r="B41" s="358" t="s">
        <v>274</v>
      </c>
      <c r="C41" s="359"/>
      <c r="D41" s="360" t="s">
        <v>267</v>
      </c>
      <c r="E41" s="361">
        <f t="shared" ref="E41:E50" si="4">I41*J41*K41</f>
        <v>40</v>
      </c>
      <c r="F41" s="362">
        <v>53.9</v>
      </c>
      <c r="G41" s="363">
        <f t="shared" ref="G41:G50" si="5">E41*F41</f>
        <v>2156</v>
      </c>
      <c r="H41" s="370"/>
      <c r="I41" s="16">
        <v>40</v>
      </c>
      <c r="J41" s="16">
        <v>1</v>
      </c>
      <c r="K41" s="16">
        <v>1</v>
      </c>
      <c r="M41" s="16"/>
    </row>
    <row r="42" spans="1:13" x14ac:dyDescent="0.2">
      <c r="A42" s="357" t="s">
        <v>294</v>
      </c>
      <c r="B42" s="358" t="s">
        <v>275</v>
      </c>
      <c r="C42" s="359"/>
      <c r="D42" s="360" t="s">
        <v>267</v>
      </c>
      <c r="E42" s="361">
        <f t="shared" si="4"/>
        <v>40</v>
      </c>
      <c r="F42" s="362">
        <v>53.9</v>
      </c>
      <c r="G42" s="363">
        <f t="shared" si="5"/>
        <v>2156</v>
      </c>
      <c r="H42" s="370"/>
      <c r="I42" s="16">
        <v>40</v>
      </c>
      <c r="J42" s="16">
        <v>1</v>
      </c>
      <c r="K42" s="16">
        <v>1</v>
      </c>
      <c r="M42" s="16"/>
    </row>
    <row r="43" spans="1:13" x14ac:dyDescent="0.2">
      <c r="A43" s="357" t="s">
        <v>295</v>
      </c>
      <c r="B43" s="358" t="s">
        <v>276</v>
      </c>
      <c r="C43" s="359"/>
      <c r="D43" s="360" t="s">
        <v>267</v>
      </c>
      <c r="E43" s="361">
        <f t="shared" si="4"/>
        <v>40</v>
      </c>
      <c r="F43" s="362">
        <v>53.9</v>
      </c>
      <c r="G43" s="363">
        <f t="shared" si="5"/>
        <v>2156</v>
      </c>
      <c r="H43" s="370"/>
      <c r="I43" s="16">
        <v>40</v>
      </c>
      <c r="J43" s="16">
        <v>1</v>
      </c>
      <c r="K43" s="16">
        <v>1</v>
      </c>
      <c r="M43" s="16"/>
    </row>
    <row r="44" spans="1:13" ht="12.75" customHeight="1" x14ac:dyDescent="0.2">
      <c r="A44" s="357" t="s">
        <v>296</v>
      </c>
      <c r="B44" s="358" t="e">
        <f>IF(C44="","",VLOOKUP(C44,#REF!,2,FALSE()))</f>
        <v>#REF!</v>
      </c>
      <c r="C44" s="359" t="s">
        <v>277</v>
      </c>
      <c r="D44" s="360" t="s">
        <v>267</v>
      </c>
      <c r="E44" s="361">
        <f t="shared" si="4"/>
        <v>160</v>
      </c>
      <c r="F44" s="362" t="e">
        <f>IF(C44="","",VLOOKUP(C44,#REF!,2,FALSE()))</f>
        <v>#REF!</v>
      </c>
      <c r="G44" s="363" t="e">
        <f t="shared" si="5"/>
        <v>#REF!</v>
      </c>
      <c r="H44" s="370"/>
      <c r="I44" s="16">
        <v>160</v>
      </c>
      <c r="J44" s="16">
        <v>1</v>
      </c>
      <c r="K44" s="16">
        <v>1</v>
      </c>
      <c r="M44" s="16"/>
    </row>
    <row r="45" spans="1:13" x14ac:dyDescent="0.2">
      <c r="A45" s="357" t="s">
        <v>297</v>
      </c>
      <c r="B45" s="358" t="e">
        <f>IF(C45="","",VLOOKUP(C45,#REF!,2,FALSE()))</f>
        <v>#REF!</v>
      </c>
      <c r="C45" s="359" t="s">
        <v>279</v>
      </c>
      <c r="D45" s="360" t="s">
        <v>267</v>
      </c>
      <c r="E45" s="361">
        <f t="shared" si="4"/>
        <v>320</v>
      </c>
      <c r="F45" s="362" t="e">
        <f>IF(C45="","",VLOOKUP(C45,#REF!,2,FALSE()))</f>
        <v>#REF!</v>
      </c>
      <c r="G45" s="363" t="e">
        <f t="shared" si="5"/>
        <v>#REF!</v>
      </c>
      <c r="H45" s="370"/>
      <c r="I45" s="16">
        <v>160</v>
      </c>
      <c r="J45" s="16">
        <v>1</v>
      </c>
      <c r="K45" s="16">
        <v>2</v>
      </c>
      <c r="M45" s="16"/>
    </row>
    <row r="46" spans="1:13" x14ac:dyDescent="0.2">
      <c r="A46" s="357" t="s">
        <v>298</v>
      </c>
      <c r="B46" s="358" t="e">
        <f>IF(C46="","",VLOOKUP(C46,#REF!,2,FALSE()))</f>
        <v>#REF!</v>
      </c>
      <c r="C46" s="371" t="s">
        <v>299</v>
      </c>
      <c r="D46" s="360" t="s">
        <v>267</v>
      </c>
      <c r="E46" s="361">
        <f t="shared" si="4"/>
        <v>160</v>
      </c>
      <c r="F46" s="362" t="e">
        <f>IF(C46="","",VLOOKUP(C46,#REF!,2,FALSE()))</f>
        <v>#REF!</v>
      </c>
      <c r="G46" s="363" t="e">
        <f t="shared" si="5"/>
        <v>#REF!</v>
      </c>
      <c r="H46" s="370"/>
      <c r="I46" s="16">
        <v>160</v>
      </c>
      <c r="J46" s="16">
        <v>1</v>
      </c>
      <c r="K46" s="16">
        <v>1</v>
      </c>
      <c r="M46" s="16"/>
    </row>
    <row r="47" spans="1:13" x14ac:dyDescent="0.2">
      <c r="A47" s="357" t="s">
        <v>300</v>
      </c>
      <c r="B47" s="358" t="e">
        <f>IF(C47="","",VLOOKUP(C47,#REF!,2,FALSE()))</f>
        <v>#REF!</v>
      </c>
      <c r="C47" s="359" t="s">
        <v>281</v>
      </c>
      <c r="D47" s="360" t="s">
        <v>267</v>
      </c>
      <c r="E47" s="361">
        <f t="shared" si="4"/>
        <v>160</v>
      </c>
      <c r="F47" s="362" t="e">
        <f>IF(C47="","",VLOOKUP(C47,#REF!,2,FALSE()))</f>
        <v>#REF!</v>
      </c>
      <c r="G47" s="363" t="e">
        <f t="shared" si="5"/>
        <v>#REF!</v>
      </c>
      <c r="H47" s="370"/>
      <c r="I47" s="16">
        <v>160</v>
      </c>
      <c r="J47" s="16">
        <v>1</v>
      </c>
      <c r="K47" s="16">
        <v>1</v>
      </c>
      <c r="M47" s="16"/>
    </row>
    <row r="48" spans="1:13" x14ac:dyDescent="0.2">
      <c r="A48" s="357" t="s">
        <v>301</v>
      </c>
      <c r="B48" s="358" t="e">
        <f>IF(C48="","",VLOOKUP(C48,#REF!,2,FALSE()))</f>
        <v>#REF!</v>
      </c>
      <c r="C48" s="359" t="s">
        <v>283</v>
      </c>
      <c r="D48" s="360" t="s">
        <v>267</v>
      </c>
      <c r="E48" s="361">
        <f t="shared" si="4"/>
        <v>80</v>
      </c>
      <c r="F48" s="362" t="e">
        <f>IF(C48="","",VLOOKUP(C48,#REF!,2,FALSE()))</f>
        <v>#REF!</v>
      </c>
      <c r="G48" s="363" t="e">
        <f t="shared" si="5"/>
        <v>#REF!</v>
      </c>
      <c r="H48" s="370"/>
      <c r="I48" s="16">
        <v>80</v>
      </c>
      <c r="J48" s="16">
        <v>1</v>
      </c>
      <c r="K48" s="16">
        <v>1</v>
      </c>
      <c r="M48" s="16"/>
    </row>
    <row r="49" spans="1:15" x14ac:dyDescent="0.2">
      <c r="A49" s="357" t="s">
        <v>302</v>
      </c>
      <c r="B49" s="358" t="e">
        <f>IF(C49="","",VLOOKUP(C49,#REF!,2,FALSE()))</f>
        <v>#REF!</v>
      </c>
      <c r="C49" s="359" t="s">
        <v>285</v>
      </c>
      <c r="D49" s="360"/>
      <c r="E49" s="361">
        <f t="shared" si="4"/>
        <v>160</v>
      </c>
      <c r="F49" s="362" t="e">
        <f>IF(C49="","",VLOOKUP(C49,#REF!,2,FALSE()))</f>
        <v>#REF!</v>
      </c>
      <c r="G49" s="363" t="e">
        <f t="shared" si="5"/>
        <v>#REF!</v>
      </c>
      <c r="H49" s="370"/>
      <c r="I49" s="16">
        <v>160</v>
      </c>
      <c r="J49" s="16">
        <v>1</v>
      </c>
      <c r="K49" s="16">
        <v>1</v>
      </c>
      <c r="M49" s="16"/>
    </row>
    <row r="50" spans="1:15" x14ac:dyDescent="0.2">
      <c r="A50" s="357" t="s">
        <v>303</v>
      </c>
      <c r="B50" s="358" t="e">
        <f>IF(C50="","",VLOOKUP(C50,#REF!,2,FALSE()))</f>
        <v>#REF!</v>
      </c>
      <c r="C50" s="359" t="s">
        <v>292</v>
      </c>
      <c r="D50" s="360"/>
      <c r="E50" s="361">
        <f t="shared" si="4"/>
        <v>160</v>
      </c>
      <c r="F50" s="362" t="e">
        <f>IF(C50="","",VLOOKUP(C50,#REF!,2,FALSE()))</f>
        <v>#REF!</v>
      </c>
      <c r="G50" s="363" t="e">
        <f t="shared" si="5"/>
        <v>#REF!</v>
      </c>
      <c r="H50" s="370"/>
      <c r="I50" s="16">
        <v>160</v>
      </c>
      <c r="J50" s="16">
        <v>1</v>
      </c>
      <c r="K50" s="16">
        <v>1</v>
      </c>
      <c r="M50" s="16"/>
    </row>
    <row r="51" spans="1:15" ht="24" customHeight="1" x14ac:dyDescent="0.2">
      <c r="A51" s="364">
        <v>4</v>
      </c>
      <c r="B51" s="509" t="s">
        <v>304</v>
      </c>
      <c r="C51" s="509"/>
      <c r="D51" s="509"/>
      <c r="E51" s="509"/>
      <c r="F51" s="509"/>
      <c r="G51" s="366" t="e">
        <f>SUM(G52:G61)</f>
        <v>#REF!</v>
      </c>
      <c r="H51" s="370"/>
      <c r="I51" s="356"/>
      <c r="J51" s="356"/>
      <c r="K51" s="356"/>
      <c r="L51" s="300">
        <v>1</v>
      </c>
      <c r="M51" s="367" t="s">
        <v>305</v>
      </c>
    </row>
    <row r="52" spans="1:15" ht="12.75" customHeight="1" x14ac:dyDescent="0.2">
      <c r="A52" s="357" t="s">
        <v>62</v>
      </c>
      <c r="B52" s="358" t="s">
        <v>274</v>
      </c>
      <c r="C52" s="359"/>
      <c r="D52" s="360" t="s">
        <v>267</v>
      </c>
      <c r="E52" s="361">
        <f t="shared" ref="E52:E61" si="6">I52*J52*K52</f>
        <v>80</v>
      </c>
      <c r="F52" s="362">
        <v>53.9</v>
      </c>
      <c r="G52" s="363">
        <f t="shared" ref="G52:G61" si="7">E52*F52</f>
        <v>4312</v>
      </c>
      <c r="H52" s="370"/>
      <c r="I52" s="16">
        <v>80</v>
      </c>
      <c r="J52" s="16">
        <v>1</v>
      </c>
      <c r="K52" s="16">
        <v>1</v>
      </c>
      <c r="M52" s="16">
        <v>40</v>
      </c>
      <c r="N52" s="16">
        <v>1</v>
      </c>
      <c r="O52" s="16">
        <v>1</v>
      </c>
    </row>
    <row r="53" spans="1:15" x14ac:dyDescent="0.2">
      <c r="A53" s="357" t="s">
        <v>66</v>
      </c>
      <c r="B53" s="358" t="s">
        <v>275</v>
      </c>
      <c r="C53" s="359"/>
      <c r="D53" s="360" t="s">
        <v>267</v>
      </c>
      <c r="E53" s="361">
        <f t="shared" si="6"/>
        <v>20</v>
      </c>
      <c r="F53" s="362">
        <v>53.9</v>
      </c>
      <c r="G53" s="363">
        <f t="shared" si="7"/>
        <v>1078</v>
      </c>
      <c r="H53" s="370"/>
      <c r="I53" s="16">
        <v>20</v>
      </c>
      <c r="J53" s="16">
        <v>1</v>
      </c>
      <c r="K53" s="16">
        <v>1</v>
      </c>
      <c r="M53" s="16">
        <v>20</v>
      </c>
      <c r="N53" s="16">
        <v>1</v>
      </c>
      <c r="O53" s="16">
        <v>1</v>
      </c>
    </row>
    <row r="54" spans="1:15" x14ac:dyDescent="0.2">
      <c r="A54" s="357" t="s">
        <v>306</v>
      </c>
      <c r="B54" s="358" t="s">
        <v>276</v>
      </c>
      <c r="C54" s="359"/>
      <c r="D54" s="360" t="s">
        <v>267</v>
      </c>
      <c r="E54" s="361">
        <f t="shared" si="6"/>
        <v>80</v>
      </c>
      <c r="F54" s="362">
        <v>53.9</v>
      </c>
      <c r="G54" s="363">
        <f t="shared" si="7"/>
        <v>4312</v>
      </c>
      <c r="H54" s="370"/>
      <c r="I54" s="16">
        <v>80</v>
      </c>
      <c r="J54" s="16">
        <v>1</v>
      </c>
      <c r="K54" s="16">
        <v>1</v>
      </c>
      <c r="M54" s="16">
        <v>40</v>
      </c>
      <c r="N54" s="16">
        <v>1</v>
      </c>
      <c r="O54" s="16">
        <v>1</v>
      </c>
    </row>
    <row r="55" spans="1:15" ht="12.75" customHeight="1" x14ac:dyDescent="0.2">
      <c r="A55" s="357" t="s">
        <v>307</v>
      </c>
      <c r="B55" s="358" t="e">
        <f>IF(C55="","",VLOOKUP(C55,#REF!,2,FALSE()))</f>
        <v>#REF!</v>
      </c>
      <c r="C55" s="359" t="s">
        <v>277</v>
      </c>
      <c r="D55" s="360" t="s">
        <v>267</v>
      </c>
      <c r="E55" s="361">
        <f t="shared" si="6"/>
        <v>160</v>
      </c>
      <c r="F55" s="362" t="e">
        <f>IF(C55="","",VLOOKUP(C55,#REF!,2,FALSE()))</f>
        <v>#REF!</v>
      </c>
      <c r="G55" s="363" t="e">
        <f t="shared" si="7"/>
        <v>#REF!</v>
      </c>
      <c r="H55" s="370"/>
      <c r="I55" s="16">
        <v>160</v>
      </c>
      <c r="J55" s="16">
        <v>1</v>
      </c>
      <c r="K55" s="16">
        <v>1</v>
      </c>
      <c r="M55" s="16">
        <v>80</v>
      </c>
      <c r="N55" s="16">
        <v>1</v>
      </c>
      <c r="O55" s="16">
        <v>1</v>
      </c>
    </row>
    <row r="56" spans="1:15" x14ac:dyDescent="0.2">
      <c r="A56" s="357" t="s">
        <v>308</v>
      </c>
      <c r="B56" s="358" t="e">
        <f>IF(C56="","",VLOOKUP(C56,#REF!,2,FALSE()))</f>
        <v>#REF!</v>
      </c>
      <c r="C56" s="359" t="s">
        <v>279</v>
      </c>
      <c r="D56" s="360" t="s">
        <v>267</v>
      </c>
      <c r="E56" s="361">
        <f t="shared" si="6"/>
        <v>320</v>
      </c>
      <c r="F56" s="362" t="e">
        <f>IF(C56="","",VLOOKUP(C56,#REF!,2,FALSE()))</f>
        <v>#REF!</v>
      </c>
      <c r="G56" s="363" t="e">
        <f t="shared" si="7"/>
        <v>#REF!</v>
      </c>
      <c r="H56" s="370"/>
      <c r="I56" s="16">
        <v>160</v>
      </c>
      <c r="J56" s="16">
        <v>1</v>
      </c>
      <c r="K56" s="16">
        <v>2</v>
      </c>
      <c r="M56" s="16">
        <v>160</v>
      </c>
      <c r="N56" s="16">
        <v>1</v>
      </c>
      <c r="O56" s="16">
        <v>2</v>
      </c>
    </row>
    <row r="57" spans="1:15" x14ac:dyDescent="0.2">
      <c r="A57" s="357" t="s">
        <v>309</v>
      </c>
      <c r="B57" s="358" t="e">
        <f>IF(C57="","",VLOOKUP(C57,#REF!,2,FALSE()))</f>
        <v>#REF!</v>
      </c>
      <c r="C57" s="359" t="s">
        <v>299</v>
      </c>
      <c r="D57" s="360" t="s">
        <v>267</v>
      </c>
      <c r="E57" s="361">
        <f t="shared" si="6"/>
        <v>0</v>
      </c>
      <c r="F57" s="362" t="e">
        <f>IF(C57="","",VLOOKUP(C57,#REF!,2,FALSE()))</f>
        <v>#REF!</v>
      </c>
      <c r="G57" s="363" t="e">
        <f t="shared" si="7"/>
        <v>#REF!</v>
      </c>
      <c r="H57" s="370"/>
      <c r="I57" s="16">
        <v>160</v>
      </c>
      <c r="J57" s="16">
        <v>1</v>
      </c>
      <c r="K57" s="16">
        <v>0</v>
      </c>
      <c r="M57" s="16">
        <v>160</v>
      </c>
      <c r="N57" s="16">
        <v>1</v>
      </c>
      <c r="O57" s="16">
        <v>0</v>
      </c>
    </row>
    <row r="58" spans="1:15" x14ac:dyDescent="0.2">
      <c r="A58" s="357" t="s">
        <v>310</v>
      </c>
      <c r="B58" s="358" t="e">
        <f>IF(C58="","",VLOOKUP(C58,#REF!,2,FALSE()))</f>
        <v>#REF!</v>
      </c>
      <c r="C58" s="359" t="s">
        <v>281</v>
      </c>
      <c r="D58" s="360" t="s">
        <v>267</v>
      </c>
      <c r="E58" s="361">
        <f t="shared" si="6"/>
        <v>160</v>
      </c>
      <c r="F58" s="362" t="e">
        <f>IF(C58="","",VLOOKUP(C58,#REF!,2,FALSE()))</f>
        <v>#REF!</v>
      </c>
      <c r="G58" s="363" t="e">
        <f t="shared" si="7"/>
        <v>#REF!</v>
      </c>
      <c r="H58" s="370"/>
      <c r="I58" s="16">
        <v>160</v>
      </c>
      <c r="J58" s="16">
        <v>1</v>
      </c>
      <c r="K58" s="16">
        <v>1</v>
      </c>
      <c r="M58" s="16">
        <v>160</v>
      </c>
      <c r="N58" s="16">
        <v>1</v>
      </c>
      <c r="O58" s="16">
        <v>1</v>
      </c>
    </row>
    <row r="59" spans="1:15" x14ac:dyDescent="0.2">
      <c r="A59" s="357" t="s">
        <v>311</v>
      </c>
      <c r="B59" s="358" t="e">
        <f>IF(C59="","",VLOOKUP(C59,#REF!,2,FALSE()))</f>
        <v>#REF!</v>
      </c>
      <c r="C59" s="359" t="s">
        <v>283</v>
      </c>
      <c r="D59" s="360" t="s">
        <v>267</v>
      </c>
      <c r="E59" s="361">
        <f t="shared" si="6"/>
        <v>160</v>
      </c>
      <c r="F59" s="362" t="e">
        <f>IF(C59="","",VLOOKUP(C59,#REF!,2,FALSE()))</f>
        <v>#REF!</v>
      </c>
      <c r="G59" s="363" t="e">
        <f t="shared" si="7"/>
        <v>#REF!</v>
      </c>
      <c r="H59" s="370"/>
      <c r="I59" s="16">
        <v>160</v>
      </c>
      <c r="J59" s="16">
        <v>1</v>
      </c>
      <c r="K59" s="16">
        <v>1</v>
      </c>
      <c r="M59" s="16">
        <v>80</v>
      </c>
      <c r="N59" s="16">
        <v>1</v>
      </c>
      <c r="O59" s="16">
        <v>1</v>
      </c>
    </row>
    <row r="60" spans="1:15" x14ac:dyDescent="0.2">
      <c r="A60" s="357" t="s">
        <v>312</v>
      </c>
      <c r="B60" s="358" t="e">
        <f>IF(C60="","",VLOOKUP(C60,#REF!,2,FALSE()))</f>
        <v>#REF!</v>
      </c>
      <c r="C60" s="359" t="s">
        <v>285</v>
      </c>
      <c r="D60" s="360"/>
      <c r="E60" s="361">
        <f t="shared" si="6"/>
        <v>160</v>
      </c>
      <c r="F60" s="362" t="e">
        <f>IF(C60="","",VLOOKUP(C60,#REF!,2,FALSE()))</f>
        <v>#REF!</v>
      </c>
      <c r="G60" s="363" t="e">
        <f t="shared" si="7"/>
        <v>#REF!</v>
      </c>
      <c r="H60" s="370"/>
      <c r="I60" s="16">
        <v>160</v>
      </c>
      <c r="J60" s="16">
        <v>1</v>
      </c>
      <c r="K60" s="16">
        <v>1</v>
      </c>
      <c r="M60" s="16">
        <v>160</v>
      </c>
      <c r="N60" s="16">
        <v>1</v>
      </c>
      <c r="O60" s="16">
        <v>1</v>
      </c>
    </row>
    <row r="61" spans="1:15" x14ac:dyDescent="0.2">
      <c r="A61" s="357" t="s">
        <v>313</v>
      </c>
      <c r="B61" s="358" t="e">
        <f>IF(C61="","",VLOOKUP(C61,#REF!,2,FALSE()))</f>
        <v>#REF!</v>
      </c>
      <c r="C61" s="359" t="s">
        <v>292</v>
      </c>
      <c r="D61" s="360"/>
      <c r="E61" s="361">
        <f t="shared" si="6"/>
        <v>160</v>
      </c>
      <c r="F61" s="362" t="e">
        <f>IF(C61="","",VLOOKUP(C61,#REF!,2,FALSE()))</f>
        <v>#REF!</v>
      </c>
      <c r="G61" s="363" t="e">
        <f t="shared" si="7"/>
        <v>#REF!</v>
      </c>
      <c r="H61" s="370"/>
      <c r="I61" s="16">
        <v>160</v>
      </c>
      <c r="J61" s="16">
        <v>1</v>
      </c>
      <c r="K61" s="16">
        <v>1</v>
      </c>
      <c r="M61" s="16">
        <v>40</v>
      </c>
      <c r="N61" s="16">
        <v>1</v>
      </c>
      <c r="O61" s="16">
        <v>1</v>
      </c>
    </row>
    <row r="62" spans="1:15" ht="12.75" customHeight="1" x14ac:dyDescent="0.2">
      <c r="A62" s="364">
        <v>5</v>
      </c>
      <c r="B62" s="510" t="s">
        <v>314</v>
      </c>
      <c r="C62" s="510"/>
      <c r="D62" s="510"/>
      <c r="E62" s="365"/>
      <c r="F62" s="365"/>
      <c r="G62" s="366" t="e">
        <f>SUM(G63:G70)</f>
        <v>#REF!</v>
      </c>
      <c r="H62" s="370"/>
      <c r="I62" s="356"/>
      <c r="J62" s="356"/>
      <c r="K62" s="356"/>
      <c r="L62" s="300">
        <v>1</v>
      </c>
      <c r="M62" s="367" t="s">
        <v>315</v>
      </c>
    </row>
    <row r="63" spans="1:15" x14ac:dyDescent="0.2">
      <c r="A63" s="357" t="s">
        <v>70</v>
      </c>
      <c r="B63" s="358" t="s">
        <v>274</v>
      </c>
      <c r="C63" s="359"/>
      <c r="D63" s="360" t="s">
        <v>267</v>
      </c>
      <c r="E63" s="361">
        <f t="shared" ref="E63:E70" si="8">I63*J63*K63</f>
        <v>0</v>
      </c>
      <c r="F63" s="362">
        <v>53.9</v>
      </c>
      <c r="G63" s="363">
        <f t="shared" ref="G63:G70" si="9">E63*F63</f>
        <v>0</v>
      </c>
      <c r="H63" s="370"/>
      <c r="I63" s="16">
        <v>160</v>
      </c>
      <c r="J63" s="16">
        <v>1</v>
      </c>
      <c r="K63" s="16">
        <v>0</v>
      </c>
    </row>
    <row r="64" spans="1:15" x14ac:dyDescent="0.2">
      <c r="A64" s="357" t="s">
        <v>72</v>
      </c>
      <c r="B64" s="358" t="s">
        <v>275</v>
      </c>
      <c r="C64" s="359"/>
      <c r="D64" s="360" t="s">
        <v>267</v>
      </c>
      <c r="E64" s="361">
        <f t="shared" si="8"/>
        <v>20</v>
      </c>
      <c r="F64" s="362">
        <v>53.9</v>
      </c>
      <c r="G64" s="363">
        <f t="shared" si="9"/>
        <v>1078</v>
      </c>
      <c r="H64" s="370"/>
      <c r="I64" s="16">
        <v>20</v>
      </c>
      <c r="J64" s="16">
        <v>1</v>
      </c>
      <c r="K64" s="16">
        <v>1</v>
      </c>
    </row>
    <row r="65" spans="1:14" x14ac:dyDescent="0.2">
      <c r="A65" s="357" t="s">
        <v>73</v>
      </c>
      <c r="B65" s="358" t="s">
        <v>276</v>
      </c>
      <c r="C65" s="359"/>
      <c r="D65" s="360" t="s">
        <v>267</v>
      </c>
      <c r="E65" s="361">
        <f t="shared" si="8"/>
        <v>0</v>
      </c>
      <c r="F65" s="362">
        <v>53.9</v>
      </c>
      <c r="G65" s="363">
        <f t="shared" si="9"/>
        <v>0</v>
      </c>
      <c r="H65" s="370"/>
      <c r="I65" s="16">
        <v>160</v>
      </c>
      <c r="J65" s="16">
        <v>1</v>
      </c>
      <c r="K65" s="16">
        <v>0</v>
      </c>
    </row>
    <row r="66" spans="1:14" x14ac:dyDescent="0.2">
      <c r="A66" s="357" t="s">
        <v>74</v>
      </c>
      <c r="B66" s="358" t="e">
        <f>IF(C66="","",VLOOKUP(C66,#REF!,2,FALSE()))</f>
        <v>#REF!</v>
      </c>
      <c r="C66" s="359" t="s">
        <v>277</v>
      </c>
      <c r="D66" s="360" t="s">
        <v>267</v>
      </c>
      <c r="E66" s="361">
        <f t="shared" si="8"/>
        <v>40</v>
      </c>
      <c r="F66" s="362" t="e">
        <f>IF(C66="","",VLOOKUP(C66,#REF!,2,FALSE()))</f>
        <v>#REF!</v>
      </c>
      <c r="G66" s="363" t="e">
        <f t="shared" si="9"/>
        <v>#REF!</v>
      </c>
      <c r="H66" s="370"/>
      <c r="I66" s="16">
        <v>40</v>
      </c>
      <c r="J66" s="356">
        <v>1</v>
      </c>
      <c r="K66" s="16">
        <v>1</v>
      </c>
    </row>
    <row r="67" spans="1:14" x14ac:dyDescent="0.2">
      <c r="A67" s="357" t="s">
        <v>316</v>
      </c>
      <c r="B67" s="358" t="e">
        <f>IF(C67="","",VLOOKUP(C67,#REF!,2,FALSE()))</f>
        <v>#REF!</v>
      </c>
      <c r="C67" s="359" t="s">
        <v>279</v>
      </c>
      <c r="D67" s="360" t="s">
        <v>267</v>
      </c>
      <c r="E67" s="361">
        <f t="shared" si="8"/>
        <v>160</v>
      </c>
      <c r="F67" s="362" t="e">
        <f>IF(C67="","",VLOOKUP(C67,#REF!,2,FALSE()))</f>
        <v>#REF!</v>
      </c>
      <c r="G67" s="363" t="e">
        <f t="shared" si="9"/>
        <v>#REF!</v>
      </c>
      <c r="H67" s="370"/>
      <c r="I67" s="16">
        <v>160</v>
      </c>
      <c r="J67" s="356">
        <v>1</v>
      </c>
      <c r="K67" s="16">
        <v>1</v>
      </c>
    </row>
    <row r="68" spans="1:14" x14ac:dyDescent="0.2">
      <c r="A68" s="357" t="s">
        <v>317</v>
      </c>
      <c r="B68" s="358" t="e">
        <f>IF(C68="","",VLOOKUP(C68,#REF!,2,FALSE()))</f>
        <v>#REF!</v>
      </c>
      <c r="C68" s="359" t="s">
        <v>281</v>
      </c>
      <c r="D68" s="360" t="s">
        <v>267</v>
      </c>
      <c r="E68" s="361">
        <f t="shared" si="8"/>
        <v>0</v>
      </c>
      <c r="F68" s="362" t="e">
        <f>IF(C68="","",VLOOKUP(C68,#REF!,2,FALSE()))</f>
        <v>#REF!</v>
      </c>
      <c r="G68" s="363" t="e">
        <f t="shared" si="9"/>
        <v>#REF!</v>
      </c>
      <c r="H68" s="370"/>
      <c r="I68" s="16">
        <v>160</v>
      </c>
      <c r="J68" s="356">
        <v>1</v>
      </c>
      <c r="K68" s="16">
        <v>0</v>
      </c>
    </row>
    <row r="69" spans="1:14" x14ac:dyDescent="0.2">
      <c r="A69" s="357" t="s">
        <v>318</v>
      </c>
      <c r="B69" s="358" t="e">
        <f>IF(C69="","",VLOOKUP(C69,#REF!,2,FALSE()))</f>
        <v>#REF!</v>
      </c>
      <c r="C69" s="359" t="s">
        <v>283</v>
      </c>
      <c r="D69" s="360" t="s">
        <v>267</v>
      </c>
      <c r="E69" s="361">
        <f t="shared" si="8"/>
        <v>0</v>
      </c>
      <c r="F69" s="362" t="e">
        <f>IF(C69="","",VLOOKUP(C69,#REF!,2,FALSE()))</f>
        <v>#REF!</v>
      </c>
      <c r="G69" s="363" t="e">
        <f t="shared" si="9"/>
        <v>#REF!</v>
      </c>
      <c r="H69" s="370"/>
      <c r="I69" s="16">
        <v>160</v>
      </c>
      <c r="J69" s="356">
        <v>1</v>
      </c>
      <c r="K69" s="16">
        <v>0</v>
      </c>
    </row>
    <row r="70" spans="1:14" x14ac:dyDescent="0.2">
      <c r="A70" s="357" t="s">
        <v>319</v>
      </c>
      <c r="B70" s="358" t="e">
        <f>IF(C70="","",VLOOKUP(C70,#REF!,2,FALSE()))</f>
        <v>#REF!</v>
      </c>
      <c r="C70" s="359" t="s">
        <v>285</v>
      </c>
      <c r="D70" s="360" t="s">
        <v>267</v>
      </c>
      <c r="E70" s="361">
        <f t="shared" si="8"/>
        <v>0</v>
      </c>
      <c r="F70" s="362" t="e">
        <f>IF(C70="","",VLOOKUP(C70,#REF!,2,FALSE()))</f>
        <v>#REF!</v>
      </c>
      <c r="G70" s="363" t="e">
        <f t="shared" si="9"/>
        <v>#REF!</v>
      </c>
      <c r="H70" s="370"/>
      <c r="I70" s="16">
        <v>160</v>
      </c>
      <c r="J70" s="356">
        <v>1</v>
      </c>
      <c r="K70" s="16">
        <v>0</v>
      </c>
    </row>
    <row r="71" spans="1:14" ht="12.75" customHeight="1" x14ac:dyDescent="0.2">
      <c r="A71" s="364">
        <v>6</v>
      </c>
      <c r="B71" s="510" t="s">
        <v>320</v>
      </c>
      <c r="C71" s="510"/>
      <c r="D71" s="510"/>
      <c r="E71" s="365"/>
      <c r="F71" s="365"/>
      <c r="G71" s="366" t="e">
        <f>SUM(G72:G76)</f>
        <v>#REF!</v>
      </c>
      <c r="H71" s="370"/>
      <c r="I71" s="356"/>
      <c r="J71" s="356"/>
      <c r="K71" s="356"/>
      <c r="L71" s="300">
        <v>1</v>
      </c>
      <c r="M71" s="367" t="s">
        <v>321</v>
      </c>
      <c r="N71" s="299" t="s">
        <v>322</v>
      </c>
    </row>
    <row r="72" spans="1:14" x14ac:dyDescent="0.2">
      <c r="A72" s="357" t="s">
        <v>192</v>
      </c>
      <c r="B72" s="358" t="e">
        <f>IF(C72="","",VLOOKUP(C72,#REF!,2,FALSE()))</f>
        <v>#REF!</v>
      </c>
      <c r="C72" s="359" t="s">
        <v>277</v>
      </c>
      <c r="D72" s="360" t="s">
        <v>267</v>
      </c>
      <c r="E72" s="361">
        <f>I72*J72*K72</f>
        <v>40</v>
      </c>
      <c r="F72" s="362" t="e">
        <f>IF(C72="","",VLOOKUP(C72,#REF!,2,FALSE()))</f>
        <v>#REF!</v>
      </c>
      <c r="G72" s="363" t="e">
        <f>E72*F72</f>
        <v>#REF!</v>
      </c>
      <c r="H72" s="370"/>
      <c r="I72" s="16">
        <v>40</v>
      </c>
      <c r="J72" s="356">
        <v>1</v>
      </c>
      <c r="K72" s="356">
        <v>1</v>
      </c>
    </row>
    <row r="73" spans="1:14" x14ac:dyDescent="0.2">
      <c r="A73" s="357" t="s">
        <v>194</v>
      </c>
      <c r="B73" s="358" t="e">
        <f>IF(C73="","",VLOOKUP(C73,#REF!,2,FALSE()))</f>
        <v>#REF!</v>
      </c>
      <c r="C73" s="359" t="s">
        <v>279</v>
      </c>
      <c r="D73" s="360" t="s">
        <v>267</v>
      </c>
      <c r="E73" s="361">
        <f>I73*J73*K73</f>
        <v>160</v>
      </c>
      <c r="F73" s="362" t="e">
        <f>IF(C73="","",VLOOKUP(C73,#REF!,2,FALSE()))</f>
        <v>#REF!</v>
      </c>
      <c r="G73" s="363" t="e">
        <f>E73*F73</f>
        <v>#REF!</v>
      </c>
      <c r="H73" s="370"/>
      <c r="I73" s="16">
        <v>160</v>
      </c>
      <c r="J73" s="356">
        <v>1</v>
      </c>
      <c r="K73" s="356">
        <v>1</v>
      </c>
    </row>
    <row r="74" spans="1:14" x14ac:dyDescent="0.2">
      <c r="A74" s="357" t="s">
        <v>196</v>
      </c>
      <c r="B74" s="358" t="e">
        <f>IF(C74="","",VLOOKUP(C74,#REF!,2,FALSE()))</f>
        <v>#REF!</v>
      </c>
      <c r="C74" s="359" t="s">
        <v>281</v>
      </c>
      <c r="D74" s="360" t="s">
        <v>267</v>
      </c>
      <c r="E74" s="361">
        <f>I74*J74*K74</f>
        <v>0</v>
      </c>
      <c r="F74" s="362" t="e">
        <f>IF(C74="","",VLOOKUP(C74,#REF!,2,FALSE()))</f>
        <v>#REF!</v>
      </c>
      <c r="G74" s="363" t="e">
        <f>E74*F74</f>
        <v>#REF!</v>
      </c>
      <c r="H74" s="370"/>
      <c r="I74" s="16">
        <v>160</v>
      </c>
      <c r="J74" s="356">
        <v>1</v>
      </c>
      <c r="K74" s="356">
        <v>0</v>
      </c>
    </row>
    <row r="75" spans="1:14" x14ac:dyDescent="0.2">
      <c r="A75" s="357" t="s">
        <v>198</v>
      </c>
      <c r="B75" s="358" t="s">
        <v>323</v>
      </c>
      <c r="C75" s="359"/>
      <c r="D75" s="360" t="s">
        <v>267</v>
      </c>
      <c r="E75" s="361">
        <f>I75*J75*K75</f>
        <v>160</v>
      </c>
      <c r="F75" s="362">
        <v>53.9</v>
      </c>
      <c r="G75" s="363">
        <f>E75*F75</f>
        <v>8624</v>
      </c>
      <c r="H75" s="370"/>
      <c r="I75" s="16">
        <v>160</v>
      </c>
      <c r="J75" s="356">
        <v>1</v>
      </c>
      <c r="K75" s="356">
        <v>1</v>
      </c>
    </row>
    <row r="76" spans="1:14" x14ac:dyDescent="0.2">
      <c r="A76" s="357" t="s">
        <v>200</v>
      </c>
      <c r="B76" s="358" t="e">
        <f>IF(C76="","",VLOOKUP(C76,#REF!,2,FALSE()))</f>
        <v>#REF!</v>
      </c>
      <c r="C76" s="359" t="s">
        <v>292</v>
      </c>
      <c r="D76" s="360" t="s">
        <v>267</v>
      </c>
      <c r="E76" s="361">
        <f>I76*J76*K76</f>
        <v>40</v>
      </c>
      <c r="F76" s="362" t="e">
        <f>IF(C76="","",VLOOKUP(C76,#REF!,2,FALSE()))</f>
        <v>#REF!</v>
      </c>
      <c r="G76" s="363" t="e">
        <f>E76*F76</f>
        <v>#REF!</v>
      </c>
      <c r="H76" s="370"/>
      <c r="I76" s="16">
        <v>40</v>
      </c>
      <c r="J76" s="356">
        <v>1</v>
      </c>
      <c r="K76" s="356">
        <v>1</v>
      </c>
    </row>
    <row r="77" spans="1:14" hidden="1" x14ac:dyDescent="0.2">
      <c r="A77" s="511" t="s">
        <v>324</v>
      </c>
      <c r="B77" s="511"/>
      <c r="C77" s="511"/>
      <c r="D77" s="511"/>
      <c r="E77" s="511"/>
      <c r="F77" s="511"/>
      <c r="G77" s="363" t="e">
        <f>((G17/10)*9)+SUM(G21,G30,G40,#REF!,G51,#REF!,#REF!,G62,G71)</f>
        <v>#REF!</v>
      </c>
      <c r="H77" s="370"/>
      <c r="J77" s="356"/>
      <c r="K77" s="356"/>
    </row>
    <row r="78" spans="1:14" hidden="1" x14ac:dyDescent="0.2">
      <c r="A78" s="511" t="s">
        <v>325</v>
      </c>
      <c r="B78" s="511"/>
      <c r="C78" s="511"/>
      <c r="D78" s="511"/>
      <c r="E78" s="511"/>
      <c r="F78" s="511"/>
      <c r="G78" s="363" t="e">
        <f>G77*1.16</f>
        <v>#REF!</v>
      </c>
      <c r="H78" s="370"/>
      <c r="J78" s="356"/>
      <c r="K78" s="356"/>
    </row>
    <row r="79" spans="1:14" x14ac:dyDescent="0.2">
      <c r="A79" s="372"/>
      <c r="B79" s="373"/>
      <c r="C79" s="374"/>
      <c r="D79" s="375"/>
      <c r="E79" s="376"/>
      <c r="F79" s="377"/>
      <c r="G79" s="378"/>
      <c r="H79" s="379"/>
      <c r="I79" s="380"/>
      <c r="J79" s="381"/>
      <c r="K79" s="382"/>
      <c r="L79" s="300">
        <f>SUM(L21:L78)</f>
        <v>6</v>
      </c>
      <c r="M79" s="367" t="s">
        <v>326</v>
      </c>
    </row>
    <row r="80" spans="1:14" x14ac:dyDescent="0.2">
      <c r="A80" s="372"/>
      <c r="B80" s="383" t="s">
        <v>327</v>
      </c>
      <c r="C80" s="384"/>
      <c r="D80" s="384"/>
      <c r="E80" s="385"/>
      <c r="F80" s="386"/>
      <c r="G80" s="387" t="e">
        <f>SUM(G71,G62,G51,,G40,G30,G21,G17)</f>
        <v>#REF!</v>
      </c>
      <c r="H80" s="370"/>
      <c r="I80" s="356"/>
      <c r="J80" s="356"/>
      <c r="K80" s="356"/>
    </row>
    <row r="81" spans="1:11" x14ac:dyDescent="0.2">
      <c r="A81" s="388"/>
      <c r="B81" s="383" t="s">
        <v>328</v>
      </c>
      <c r="C81" s="384"/>
      <c r="D81" s="384"/>
      <c r="E81" s="385"/>
      <c r="F81" s="386"/>
      <c r="G81" s="387" t="e">
        <f>G80*0.08</f>
        <v>#REF!</v>
      </c>
      <c r="H81" s="370"/>
      <c r="I81" s="356"/>
      <c r="J81" s="356"/>
      <c r="K81" s="356"/>
    </row>
    <row r="82" spans="1:11" x14ac:dyDescent="0.2">
      <c r="A82" s="388"/>
      <c r="B82" s="383" t="s">
        <v>58</v>
      </c>
      <c r="C82" s="384"/>
      <c r="D82" s="384"/>
      <c r="E82" s="385"/>
      <c r="F82" s="386"/>
      <c r="G82" s="387" t="e">
        <f>SUM(G80:G81)</f>
        <v>#REF!</v>
      </c>
      <c r="H82" s="370"/>
      <c r="I82" s="356"/>
      <c r="J82" s="356"/>
      <c r="K82" s="356"/>
    </row>
  </sheetData>
  <mergeCells count="20">
    <mergeCell ref="A1:G9"/>
    <mergeCell ref="A10:G10"/>
    <mergeCell ref="A11:G11"/>
    <mergeCell ref="B13:F13"/>
    <mergeCell ref="A14:G14"/>
    <mergeCell ref="A15:A16"/>
    <mergeCell ref="B15:B16"/>
    <mergeCell ref="C15:C16"/>
    <mergeCell ref="D15:D16"/>
    <mergeCell ref="E15:E16"/>
    <mergeCell ref="G15:G16"/>
    <mergeCell ref="B17:D17"/>
    <mergeCell ref="B21:D21"/>
    <mergeCell ref="B30:D30"/>
    <mergeCell ref="B40:F40"/>
    <mergeCell ref="B51:F51"/>
    <mergeCell ref="B62:D62"/>
    <mergeCell ref="B71:D71"/>
    <mergeCell ref="A77:F77"/>
    <mergeCell ref="A78:F78"/>
  </mergeCells>
  <pageMargins left="1.02013888888889" right="0.39374999999999999" top="0.25486111111111098" bottom="0.39374999999999999" header="0" footer="0"/>
  <pageSetup paperSize="9" scale="73" orientation="portrait" horizontalDpi="300" verticalDpi="300"/>
  <headerFooter>
    <oddFooter>&amp;C&amp;P</oddFooter>
  </headerFooter>
  <drawing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9:H55"/>
  <sheetViews>
    <sheetView zoomScaleNormal="100" workbookViewId="0"/>
  </sheetViews>
  <sheetFormatPr defaultColWidth="8.7109375" defaultRowHeight="12.75" x14ac:dyDescent="0.2"/>
  <cols>
    <col min="1" max="1" width="71.42578125" customWidth="1"/>
    <col min="2" max="2" width="14.28515625" style="389" customWidth="1"/>
    <col min="3" max="7" width="11.7109375" style="389" customWidth="1"/>
    <col min="8" max="8" width="11.7109375" customWidth="1"/>
  </cols>
  <sheetData>
    <row r="9" spans="1:8" x14ac:dyDescent="0.2">
      <c r="A9" s="522" t="s">
        <v>329</v>
      </c>
      <c r="B9" s="522"/>
      <c r="C9" s="522"/>
      <c r="D9" s="522"/>
      <c r="E9" s="522"/>
      <c r="F9" s="522"/>
      <c r="G9" s="522"/>
      <c r="H9" s="522"/>
    </row>
    <row r="10" spans="1:8" ht="12.75" customHeight="1" x14ac:dyDescent="0.2">
      <c r="A10" s="523" t="s">
        <v>330</v>
      </c>
      <c r="B10" s="523"/>
      <c r="C10" s="523"/>
      <c r="D10" s="523"/>
      <c r="E10" s="523"/>
      <c r="F10" s="523"/>
      <c r="G10" s="523"/>
      <c r="H10" s="523"/>
    </row>
    <row r="11" spans="1:8" ht="13.5" customHeight="1" x14ac:dyDescent="0.2">
      <c r="A11" s="523"/>
      <c r="B11" s="523"/>
      <c r="C11" s="523"/>
      <c r="D11" s="523"/>
      <c r="E11" s="523"/>
      <c r="F11" s="523"/>
      <c r="G11" s="523"/>
      <c r="H11" s="523"/>
    </row>
    <row r="12" spans="1:8" ht="13.5" customHeight="1" x14ac:dyDescent="0.2">
      <c r="A12" s="390" t="s">
        <v>331</v>
      </c>
      <c r="B12" s="391" t="s">
        <v>332</v>
      </c>
      <c r="C12" s="524" t="s">
        <v>333</v>
      </c>
      <c r="D12" s="524"/>
      <c r="E12" s="524"/>
      <c r="F12" s="524"/>
      <c r="G12" s="524"/>
      <c r="H12" s="524"/>
    </row>
    <row r="13" spans="1:8" x14ac:dyDescent="0.2">
      <c r="A13" s="392"/>
      <c r="C13" s="393">
        <v>30</v>
      </c>
      <c r="D13" s="394">
        <v>60</v>
      </c>
      <c r="E13" s="394">
        <v>90</v>
      </c>
      <c r="F13" s="394">
        <v>120</v>
      </c>
      <c r="G13" s="394">
        <v>150</v>
      </c>
      <c r="H13" s="394">
        <v>180</v>
      </c>
    </row>
    <row r="14" spans="1:8" x14ac:dyDescent="0.2">
      <c r="A14" s="395"/>
      <c r="C14" s="396"/>
      <c r="D14" s="396"/>
      <c r="E14" s="396"/>
      <c r="F14" s="396"/>
      <c r="G14" s="396"/>
      <c r="H14" s="396"/>
    </row>
    <row r="15" spans="1:8" ht="12" customHeight="1" x14ac:dyDescent="0.2">
      <c r="A15" s="518" t="s">
        <v>334</v>
      </c>
      <c r="B15" s="519" t="e">
        <f>'Orç_20-30'!$G$17/6</f>
        <v>#REF!</v>
      </c>
      <c r="C15" s="397"/>
      <c r="D15" s="398"/>
      <c r="E15" s="398"/>
      <c r="F15" s="398"/>
      <c r="G15" s="398"/>
      <c r="H15" s="399"/>
    </row>
    <row r="16" spans="1:8" ht="12" customHeight="1" x14ac:dyDescent="0.2">
      <c r="A16" s="518"/>
      <c r="B16" s="519"/>
      <c r="C16" s="400" t="e">
        <f>('Orç_20-30'!G21+('Crono_20-30'!B15*1))*1.08</f>
        <v>#REF!</v>
      </c>
      <c r="D16" s="396"/>
      <c r="E16" s="396"/>
      <c r="F16" s="396"/>
      <c r="G16" s="396"/>
      <c r="H16" s="401"/>
    </row>
    <row r="17" spans="1:8" ht="12" customHeight="1" x14ac:dyDescent="0.2">
      <c r="A17" s="518" t="s">
        <v>335</v>
      </c>
      <c r="B17" s="519" t="e">
        <f>'Orç_20-30'!$G$17/6</f>
        <v>#REF!</v>
      </c>
      <c r="C17" s="398"/>
      <c r="D17" s="397"/>
      <c r="E17" s="398"/>
      <c r="F17" s="398"/>
      <c r="G17" s="398"/>
      <c r="H17" s="399"/>
    </row>
    <row r="18" spans="1:8" ht="12" customHeight="1" x14ac:dyDescent="0.2">
      <c r="A18" s="518"/>
      <c r="B18" s="519"/>
      <c r="C18" s="396"/>
      <c r="D18" s="400" t="e">
        <f>('Orç_20-30'!G30+('Crono_20-30'!B17*1))*1.08</f>
        <v>#REF!</v>
      </c>
      <c r="E18" s="396"/>
      <c r="F18" s="396"/>
      <c r="G18" s="396"/>
      <c r="H18" s="401"/>
    </row>
    <row r="19" spans="1:8" ht="12" customHeight="1" x14ac:dyDescent="0.2">
      <c r="A19" s="518" t="s">
        <v>336</v>
      </c>
      <c r="B19" s="519" t="e">
        <f>'Orç_20-30'!$G$17/6</f>
        <v>#REF!</v>
      </c>
      <c r="C19" s="398"/>
      <c r="D19" s="398"/>
      <c r="E19" s="397"/>
      <c r="F19" s="398"/>
      <c r="G19" s="398"/>
      <c r="H19" s="399"/>
    </row>
    <row r="20" spans="1:8" ht="12" customHeight="1" x14ac:dyDescent="0.2">
      <c r="A20" s="518"/>
      <c r="B20" s="519"/>
      <c r="C20" s="396"/>
      <c r="D20" s="396"/>
      <c r="E20" s="400" t="e">
        <f>('Orç_20-30'!G40+('Crono_20-30'!B19*1))*1.08</f>
        <v>#REF!</v>
      </c>
      <c r="F20" s="396"/>
      <c r="G20" s="396"/>
      <c r="H20" s="401"/>
    </row>
    <row r="21" spans="1:8" ht="12" customHeight="1" x14ac:dyDescent="0.2">
      <c r="A21" s="518" t="s">
        <v>337</v>
      </c>
      <c r="B21" s="519" t="e">
        <f>'Orç_20-30'!$G$17/6</f>
        <v>#REF!</v>
      </c>
      <c r="C21" s="398"/>
      <c r="D21" s="398"/>
      <c r="E21" s="398"/>
      <c r="F21" s="397"/>
      <c r="G21" s="398"/>
      <c r="H21" s="399"/>
    </row>
    <row r="22" spans="1:8" ht="12" customHeight="1" x14ac:dyDescent="0.2">
      <c r="A22" s="518"/>
      <c r="B22" s="519"/>
      <c r="C22" s="396"/>
      <c r="D22" s="396"/>
      <c r="E22" s="396"/>
      <c r="F22" s="400" t="e">
        <f>('Orç_20-30'!G51+('Crono_20-30'!B21*1))*1.08</f>
        <v>#REF!</v>
      </c>
      <c r="G22" s="396"/>
      <c r="H22" s="401"/>
    </row>
    <row r="23" spans="1:8" ht="12" customHeight="1" x14ac:dyDescent="0.2">
      <c r="A23" s="518" t="s">
        <v>338</v>
      </c>
      <c r="B23" s="519" t="e">
        <f>'Orç_20-30'!$G$17/6</f>
        <v>#REF!</v>
      </c>
      <c r="C23" s="398"/>
      <c r="D23" s="398"/>
      <c r="E23" s="398"/>
      <c r="F23" s="398"/>
      <c r="G23" s="397"/>
      <c r="H23" s="399"/>
    </row>
    <row r="24" spans="1:8" ht="12" customHeight="1" x14ac:dyDescent="0.2">
      <c r="A24" s="518"/>
      <c r="B24" s="519"/>
      <c r="C24" s="396"/>
      <c r="D24" s="396"/>
      <c r="E24" s="396"/>
      <c r="F24" s="396"/>
      <c r="G24" s="400" t="e">
        <f>('Orç_20-30'!G62+('Crono_20-30'!B23*1))*1.08</f>
        <v>#REF!</v>
      </c>
      <c r="H24" s="401"/>
    </row>
    <row r="25" spans="1:8" ht="12" customHeight="1" x14ac:dyDescent="0.2">
      <c r="A25" s="520" t="s">
        <v>339</v>
      </c>
      <c r="B25" s="521" t="e">
        <f>'Orç_20-30'!$G$17/6</f>
        <v>#REF!</v>
      </c>
      <c r="C25" s="398"/>
      <c r="D25" s="398"/>
      <c r="E25" s="398"/>
      <c r="F25" s="398"/>
      <c r="G25" s="398"/>
      <c r="H25" s="402"/>
    </row>
    <row r="26" spans="1:8" ht="12" customHeight="1" x14ac:dyDescent="0.2">
      <c r="A26" s="520"/>
      <c r="B26" s="521"/>
      <c r="C26" s="403"/>
      <c r="D26" s="403"/>
      <c r="E26" s="403"/>
      <c r="F26" s="403"/>
      <c r="G26" s="403"/>
      <c r="H26" s="404" t="e">
        <f>('Orç_20-30'!G71+('Crono_20-30'!B25*1))*1.08</f>
        <v>#REF!</v>
      </c>
    </row>
    <row r="27" spans="1:8" x14ac:dyDescent="0.2">
      <c r="A27" s="405" t="s">
        <v>340</v>
      </c>
      <c r="B27" s="406"/>
      <c r="C27" s="403" t="e">
        <f t="shared" ref="C27:H27" si="0">SUM(C15:C26)</f>
        <v>#REF!</v>
      </c>
      <c r="D27" s="403" t="e">
        <f t="shared" si="0"/>
        <v>#REF!</v>
      </c>
      <c r="E27" s="403" t="e">
        <f t="shared" si="0"/>
        <v>#REF!</v>
      </c>
      <c r="F27" s="403" t="e">
        <f t="shared" si="0"/>
        <v>#REF!</v>
      </c>
      <c r="G27" s="403" t="e">
        <f t="shared" si="0"/>
        <v>#REF!</v>
      </c>
      <c r="H27" s="403" t="e">
        <f t="shared" si="0"/>
        <v>#REF!</v>
      </c>
    </row>
    <row r="28" spans="1:8" x14ac:dyDescent="0.2">
      <c r="A28" s="407" t="s">
        <v>341</v>
      </c>
      <c r="B28" s="408"/>
      <c r="C28" s="409" t="e">
        <f>SUM(C27)</f>
        <v>#REF!</v>
      </c>
      <c r="D28" s="409" t="e">
        <f>SUM(C27:D27)</f>
        <v>#REF!</v>
      </c>
      <c r="E28" s="409" t="e">
        <f>SUM(C27:E27)</f>
        <v>#REF!</v>
      </c>
      <c r="F28" s="409" t="e">
        <f>SUM(C27:F27)</f>
        <v>#REF!</v>
      </c>
      <c r="G28" s="409" t="e">
        <f>SUM(C27:G27)</f>
        <v>#REF!</v>
      </c>
      <c r="H28" s="409" t="e">
        <f>SUM(C27:H27)</f>
        <v>#REF!</v>
      </c>
    </row>
    <row r="29" spans="1:8" x14ac:dyDescent="0.2">
      <c r="A29" s="407" t="s">
        <v>342</v>
      </c>
      <c r="B29" s="408"/>
      <c r="C29" s="409" t="e">
        <f t="shared" ref="C29:H30" si="1">(C27/$H$28)*100</f>
        <v>#REF!</v>
      </c>
      <c r="D29" s="409" t="e">
        <f t="shared" si="1"/>
        <v>#REF!</v>
      </c>
      <c r="E29" s="409" t="e">
        <f t="shared" si="1"/>
        <v>#REF!</v>
      </c>
      <c r="F29" s="409" t="e">
        <f t="shared" si="1"/>
        <v>#REF!</v>
      </c>
      <c r="G29" s="409" t="e">
        <f t="shared" si="1"/>
        <v>#REF!</v>
      </c>
      <c r="H29" s="409" t="e">
        <f t="shared" si="1"/>
        <v>#REF!</v>
      </c>
    </row>
    <row r="30" spans="1:8" x14ac:dyDescent="0.2">
      <c r="A30" s="407" t="s">
        <v>343</v>
      </c>
      <c r="B30" s="408"/>
      <c r="C30" s="409" t="e">
        <f t="shared" si="1"/>
        <v>#REF!</v>
      </c>
      <c r="D30" s="409" t="e">
        <f t="shared" si="1"/>
        <v>#REF!</v>
      </c>
      <c r="E30" s="409" t="e">
        <f t="shared" si="1"/>
        <v>#REF!</v>
      </c>
      <c r="F30" s="409" t="e">
        <f t="shared" si="1"/>
        <v>#REF!</v>
      </c>
      <c r="G30" s="409" t="e">
        <f t="shared" si="1"/>
        <v>#REF!</v>
      </c>
      <c r="H30" s="409" t="e">
        <f t="shared" si="1"/>
        <v>#REF!</v>
      </c>
    </row>
    <row r="34" spans="1:1" ht="13.5" customHeight="1" x14ac:dyDescent="0.2">
      <c r="A34" s="410"/>
    </row>
    <row r="35" spans="1:1" ht="13.5" customHeight="1" x14ac:dyDescent="0.2">
      <c r="A35" s="410"/>
    </row>
    <row r="36" spans="1:1" ht="13.5" customHeight="1" x14ac:dyDescent="0.2">
      <c r="A36" s="410"/>
    </row>
    <row r="37" spans="1:1" ht="13.5" customHeight="1" x14ac:dyDescent="0.2">
      <c r="A37" s="410"/>
    </row>
    <row r="38" spans="1:1" ht="13.5" customHeight="1" x14ac:dyDescent="0.2">
      <c r="A38" s="410"/>
    </row>
    <row r="39" spans="1:1" ht="13.5" customHeight="1" x14ac:dyDescent="0.2">
      <c r="A39" s="410"/>
    </row>
    <row r="40" spans="1:1" ht="13.5" customHeight="1" x14ac:dyDescent="0.2">
      <c r="A40" s="410"/>
    </row>
    <row r="41" spans="1:1" ht="13.5" customHeight="1" x14ac:dyDescent="0.2">
      <c r="A41" s="410"/>
    </row>
    <row r="42" spans="1:1" ht="13.5" customHeight="1" x14ac:dyDescent="0.2">
      <c r="A42" s="410"/>
    </row>
    <row r="43" spans="1:1" ht="13.5" customHeight="1" x14ac:dyDescent="0.2">
      <c r="A43" s="410"/>
    </row>
    <row r="44" spans="1:1" ht="13.5" customHeight="1" x14ac:dyDescent="0.2">
      <c r="A44" s="410"/>
    </row>
    <row r="45" spans="1:1" s="389" customFormat="1" ht="13.5" customHeight="1" x14ac:dyDescent="0.2">
      <c r="A45" s="410"/>
    </row>
    <row r="46" spans="1:1" s="389" customFormat="1" x14ac:dyDescent="0.2">
      <c r="A46" s="411"/>
    </row>
    <row r="47" spans="1:1" s="389" customFormat="1" x14ac:dyDescent="0.2">
      <c r="A47" s="411"/>
    </row>
    <row r="48" spans="1:1" s="389" customFormat="1" x14ac:dyDescent="0.2"/>
    <row r="49" s="389" customFormat="1" x14ac:dyDescent="0.2"/>
    <row r="50" s="389" customFormat="1" x14ac:dyDescent="0.2"/>
    <row r="51" s="389" customFormat="1" x14ac:dyDescent="0.2"/>
    <row r="52" s="389" customFormat="1" x14ac:dyDescent="0.2"/>
    <row r="53" s="389" customFormat="1" x14ac:dyDescent="0.2"/>
    <row r="54" s="389" customFormat="1" x14ac:dyDescent="0.2"/>
    <row r="55" s="389" customFormat="1" x14ac:dyDescent="0.2"/>
  </sheetData>
  <mergeCells count="15">
    <mergeCell ref="A9:H9"/>
    <mergeCell ref="A10:H11"/>
    <mergeCell ref="C12:H12"/>
    <mergeCell ref="A15:A16"/>
    <mergeCell ref="B15:B16"/>
    <mergeCell ref="A23:A24"/>
    <mergeCell ref="B23:B24"/>
    <mergeCell ref="A25:A26"/>
    <mergeCell ref="B25:B26"/>
    <mergeCell ref="A17:A18"/>
    <mergeCell ref="B17:B18"/>
    <mergeCell ref="A19:A20"/>
    <mergeCell ref="B19:B20"/>
    <mergeCell ref="A21:A22"/>
    <mergeCell ref="B21:B22"/>
  </mergeCells>
  <pageMargins left="0.196527777777778" right="0.196527777777778" top="0.196527777777778" bottom="0.196527777777778" header="0.511811023622047" footer="0.511811023622047"/>
  <pageSetup paperSize="9" scale="93" orientation="landscape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  <pageSetUpPr fitToPage="1"/>
  </sheetPr>
  <dimension ref="A1:M21"/>
  <sheetViews>
    <sheetView tabSelected="1" zoomScale="150" zoomScaleNormal="150" workbookViewId="0">
      <selection activeCell="L5" sqref="L5"/>
    </sheetView>
  </sheetViews>
  <sheetFormatPr defaultColWidth="8.7109375" defaultRowHeight="12.75" x14ac:dyDescent="0.2"/>
  <cols>
    <col min="1" max="1" width="1.7109375" customWidth="1"/>
    <col min="2" max="2" width="8.28515625" customWidth="1"/>
    <col min="3" max="3" width="8.42578125" style="9" customWidth="1"/>
    <col min="4" max="4" width="8.7109375" style="9"/>
    <col min="5" max="5" width="38.7109375" style="9" customWidth="1"/>
    <col min="6" max="6" width="10.140625" style="9" customWidth="1"/>
    <col min="7" max="8" width="8.7109375" style="9"/>
    <col min="9" max="9" width="10.140625" style="9" customWidth="1"/>
    <col min="10" max="10" width="8.7109375" style="9"/>
    <col min="11" max="11" width="5.7109375" style="9" customWidth="1"/>
  </cols>
  <sheetData>
    <row r="1" spans="1:13" ht="19.5" customHeight="1" x14ac:dyDescent="0.2">
      <c r="A1" s="528" t="s">
        <v>13</v>
      </c>
      <c r="B1" s="528"/>
      <c r="C1" s="457" t="s">
        <v>14</v>
      </c>
      <c r="D1" s="457"/>
      <c r="E1" s="457"/>
      <c r="F1" s="457"/>
      <c r="G1" s="457"/>
      <c r="H1" s="457"/>
      <c r="I1" s="457"/>
      <c r="J1" s="457"/>
      <c r="K1" s="457"/>
      <c r="L1" s="412"/>
      <c r="M1" s="412"/>
    </row>
    <row r="3" spans="1:13" ht="31.5" customHeight="1" x14ac:dyDescent="0.2">
      <c r="B3" s="413"/>
      <c r="C3" s="527"/>
      <c r="D3" s="527"/>
      <c r="E3" s="527"/>
      <c r="F3" s="527"/>
      <c r="G3" s="527"/>
      <c r="H3" s="527"/>
      <c r="I3" s="527"/>
      <c r="J3" s="527"/>
      <c r="K3" s="527"/>
    </row>
    <row r="4" spans="1:13" ht="31.5" customHeight="1" x14ac:dyDescent="0.2">
      <c r="B4" s="413"/>
      <c r="C4" s="527"/>
      <c r="D4" s="527"/>
      <c r="E4" s="527"/>
      <c r="F4" s="527"/>
      <c r="G4" s="527"/>
      <c r="H4" s="527"/>
      <c r="I4" s="527"/>
      <c r="J4" s="527"/>
      <c r="K4" s="527"/>
    </row>
    <row r="5" spans="1:13" ht="31.5" customHeight="1" x14ac:dyDescent="0.2">
      <c r="B5" s="413"/>
      <c r="C5" s="527"/>
      <c r="D5" s="527"/>
      <c r="E5" s="527"/>
      <c r="F5" s="527"/>
      <c r="G5" s="527"/>
      <c r="H5" s="527"/>
      <c r="I5" s="527"/>
      <c r="J5" s="527"/>
      <c r="K5" s="527"/>
    </row>
    <row r="6" spans="1:13" ht="31.5" customHeight="1" x14ac:dyDescent="0.2">
      <c r="B6" s="413"/>
      <c r="C6" s="527"/>
      <c r="D6" s="527"/>
      <c r="E6" s="527"/>
      <c r="F6" s="527"/>
      <c r="G6" s="527"/>
      <c r="H6" s="527"/>
      <c r="I6" s="527"/>
      <c r="J6" s="527"/>
      <c r="K6" s="527"/>
    </row>
    <row r="7" spans="1:13" ht="31.5" customHeight="1" x14ac:dyDescent="0.2">
      <c r="B7" s="413"/>
      <c r="C7" s="526"/>
      <c r="D7" s="526"/>
      <c r="E7" s="526"/>
      <c r="F7" s="526"/>
      <c r="G7" s="526"/>
      <c r="H7" s="526"/>
      <c r="I7" s="526"/>
      <c r="J7" s="526"/>
      <c r="K7" s="526"/>
    </row>
    <row r="8" spans="1:13" ht="31.5" customHeight="1" x14ac:dyDescent="0.2">
      <c r="B8" s="413"/>
      <c r="C8" s="526"/>
      <c r="D8" s="526"/>
      <c r="E8" s="526"/>
      <c r="F8" s="526"/>
      <c r="G8" s="526"/>
      <c r="H8" s="526"/>
      <c r="I8" s="526"/>
      <c r="J8" s="526"/>
      <c r="K8" s="526"/>
    </row>
    <row r="9" spans="1:13" ht="31.5" customHeight="1" x14ac:dyDescent="0.2">
      <c r="B9" s="413"/>
      <c r="C9" s="526"/>
      <c r="D9" s="526"/>
      <c r="E9" s="526"/>
      <c r="F9" s="526"/>
      <c r="G9" s="526"/>
      <c r="H9" s="526"/>
      <c r="I9" s="526"/>
      <c r="J9" s="526"/>
      <c r="K9" s="526"/>
    </row>
    <row r="10" spans="1:13" ht="31.5" customHeight="1" x14ac:dyDescent="0.2">
      <c r="B10" s="413"/>
      <c r="C10" s="526"/>
      <c r="D10" s="526"/>
      <c r="E10" s="526"/>
      <c r="F10" s="526"/>
      <c r="G10" s="526"/>
      <c r="H10" s="526"/>
      <c r="I10" s="526"/>
      <c r="J10" s="526"/>
      <c r="K10" s="526"/>
    </row>
    <row r="11" spans="1:13" ht="31.5" customHeight="1" x14ac:dyDescent="0.2">
      <c r="B11" s="413"/>
      <c r="C11" s="526"/>
      <c r="D11" s="526"/>
      <c r="E11" s="526"/>
      <c r="F11" s="526"/>
      <c r="G11" s="526"/>
      <c r="H11" s="526"/>
      <c r="I11" s="526"/>
      <c r="J11" s="526"/>
      <c r="K11" s="526"/>
    </row>
    <row r="12" spans="1:13" ht="31.5" customHeight="1" x14ac:dyDescent="0.2">
      <c r="B12" s="413"/>
      <c r="C12" s="526"/>
      <c r="D12" s="526"/>
      <c r="E12" s="526"/>
      <c r="F12" s="526"/>
      <c r="G12" s="526"/>
      <c r="H12" s="526"/>
      <c r="I12" s="526"/>
      <c r="J12" s="526"/>
      <c r="K12" s="526"/>
    </row>
    <row r="13" spans="1:13" ht="31.5" customHeight="1" x14ac:dyDescent="0.2">
      <c r="B13" s="413"/>
      <c r="C13" s="526"/>
      <c r="D13" s="526"/>
      <c r="E13" s="526"/>
      <c r="F13" s="526"/>
      <c r="G13" s="526"/>
      <c r="H13" s="526"/>
      <c r="I13" s="526"/>
      <c r="J13" s="526"/>
      <c r="K13" s="526"/>
    </row>
    <row r="14" spans="1:13" ht="31.5" customHeight="1" x14ac:dyDescent="0.2">
      <c r="B14" s="413"/>
      <c r="C14" s="526"/>
      <c r="D14" s="526"/>
      <c r="E14" s="526"/>
      <c r="F14" s="526"/>
      <c r="G14" s="526"/>
      <c r="H14" s="526"/>
      <c r="I14" s="526"/>
      <c r="J14" s="526"/>
      <c r="K14" s="526"/>
    </row>
    <row r="15" spans="1:13" ht="31.5" customHeight="1" x14ac:dyDescent="0.2">
      <c r="B15" s="413"/>
      <c r="C15" s="526"/>
      <c r="D15" s="526"/>
      <c r="E15" s="526"/>
      <c r="F15" s="526"/>
      <c r="G15" s="526"/>
      <c r="H15" s="526"/>
      <c r="I15" s="526"/>
      <c r="J15" s="526"/>
      <c r="K15" s="526"/>
    </row>
    <row r="16" spans="1:13" ht="31.5" customHeight="1" x14ac:dyDescent="0.2">
      <c r="B16" s="413"/>
      <c r="C16" s="526"/>
      <c r="D16" s="526"/>
      <c r="E16" s="526"/>
      <c r="F16" s="526"/>
      <c r="G16" s="526"/>
      <c r="H16" s="526"/>
      <c r="I16" s="526"/>
      <c r="J16" s="526"/>
      <c r="K16" s="526"/>
    </row>
    <row r="17" spans="2:11" s="300" customFormat="1" ht="48" customHeight="1" x14ac:dyDescent="0.2">
      <c r="B17" s="413"/>
      <c r="C17" s="525"/>
      <c r="D17" s="525"/>
      <c r="E17" s="525"/>
      <c r="F17" s="525"/>
      <c r="G17" s="525"/>
      <c r="H17" s="525"/>
      <c r="I17" s="525"/>
      <c r="J17" s="525"/>
      <c r="K17" s="525"/>
    </row>
    <row r="18" spans="2:11" ht="31.5" customHeight="1" x14ac:dyDescent="0.2">
      <c r="B18" s="413"/>
      <c r="C18" s="525"/>
      <c r="D18" s="525"/>
      <c r="E18" s="525"/>
      <c r="F18" s="525"/>
      <c r="G18" s="525"/>
      <c r="H18" s="525"/>
      <c r="I18" s="525"/>
      <c r="J18" s="525"/>
      <c r="K18" s="525"/>
    </row>
    <row r="19" spans="2:11" ht="31.5" customHeight="1" x14ac:dyDescent="0.2">
      <c r="B19" s="413"/>
      <c r="C19" s="526"/>
      <c r="D19" s="526"/>
      <c r="E19" s="526"/>
      <c r="F19" s="526"/>
      <c r="G19" s="526"/>
      <c r="H19" s="526"/>
      <c r="I19" s="526"/>
      <c r="J19" s="526"/>
      <c r="K19" s="526"/>
    </row>
    <row r="20" spans="2:11" ht="31.5" customHeight="1" x14ac:dyDescent="0.2">
      <c r="B20" s="413"/>
      <c r="C20" s="525"/>
      <c r="D20" s="525"/>
      <c r="E20" s="525"/>
      <c r="F20" s="525"/>
      <c r="G20" s="525"/>
      <c r="H20" s="525"/>
      <c r="I20" s="525"/>
      <c r="J20" s="525"/>
      <c r="K20" s="525"/>
    </row>
    <row r="21" spans="2:11" ht="31.5" customHeight="1" x14ac:dyDescent="0.2">
      <c r="B21" s="413"/>
      <c r="C21" s="525"/>
      <c r="D21" s="525"/>
      <c r="E21" s="525"/>
      <c r="F21" s="525"/>
      <c r="G21" s="525"/>
      <c r="H21" s="525"/>
      <c r="I21" s="525"/>
      <c r="J21" s="525"/>
      <c r="K21" s="525"/>
    </row>
  </sheetData>
  <mergeCells count="21">
    <mergeCell ref="A1:B1"/>
    <mergeCell ref="C1:K1"/>
    <mergeCell ref="C3:K3"/>
    <mergeCell ref="C4:K4"/>
    <mergeCell ref="C5:K5"/>
    <mergeCell ref="C6:K6"/>
    <mergeCell ref="C7:K7"/>
    <mergeCell ref="C8:K8"/>
    <mergeCell ref="C9:K9"/>
    <mergeCell ref="C10:K10"/>
    <mergeCell ref="C11:K11"/>
    <mergeCell ref="C12:K12"/>
    <mergeCell ref="C13:K13"/>
    <mergeCell ref="C14:K14"/>
    <mergeCell ref="C15:K15"/>
    <mergeCell ref="C21:K21"/>
    <mergeCell ref="C16:K16"/>
    <mergeCell ref="C17:K17"/>
    <mergeCell ref="C18:K18"/>
    <mergeCell ref="C19:K19"/>
    <mergeCell ref="C20:K20"/>
  </mergeCells>
  <printOptions horizontalCentered="1"/>
  <pageMargins left="0.51180555555555596" right="0.51180555555555596" top="0.78749999999999998" bottom="0.78749999999999998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N13"/>
  <sheetViews>
    <sheetView zoomScale="90" zoomScaleNormal="90" workbookViewId="0">
      <selection activeCell="C4" sqref="C4:F4"/>
    </sheetView>
  </sheetViews>
  <sheetFormatPr defaultColWidth="11.42578125" defaultRowHeight="12.75" x14ac:dyDescent="0.2"/>
  <cols>
    <col min="1" max="1" width="15.28515625" style="9" bestFit="1" customWidth="1"/>
    <col min="2" max="2" width="13.5703125" style="9" bestFit="1" customWidth="1"/>
    <col min="3" max="3" width="16.7109375" style="10" customWidth="1"/>
    <col min="4" max="4" width="65.7109375" style="9" customWidth="1"/>
    <col min="5" max="5" width="10.42578125" style="9" customWidth="1"/>
    <col min="6" max="6" width="12.42578125" style="9" customWidth="1"/>
    <col min="7" max="7" width="15" customWidth="1"/>
    <col min="8" max="8" width="15.28515625" customWidth="1"/>
    <col min="9" max="9" width="16.85546875" customWidth="1"/>
    <col min="10" max="10" width="16.5703125" customWidth="1"/>
    <col min="11" max="11" width="18.85546875" customWidth="1"/>
    <col min="12" max="13" width="16" customWidth="1"/>
    <col min="14" max="14" width="16.5703125" customWidth="1"/>
  </cols>
  <sheetData>
    <row r="1" spans="1:14" ht="15.75" customHeight="1" x14ac:dyDescent="0.2">
      <c r="A1" s="11" t="s">
        <v>0</v>
      </c>
      <c r="B1" s="480" t="s">
        <v>1</v>
      </c>
      <c r="C1" s="480"/>
      <c r="D1" s="480"/>
      <c r="E1" s="480"/>
      <c r="F1" s="480"/>
    </row>
    <row r="3" spans="1:14" x14ac:dyDescent="0.2">
      <c r="A3" s="481" t="s">
        <v>18</v>
      </c>
      <c r="B3" s="481"/>
      <c r="C3" s="481"/>
      <c r="D3" s="481"/>
      <c r="E3" s="481"/>
      <c r="F3" s="481"/>
    </row>
    <row r="4" spans="1:14" x14ac:dyDescent="0.2">
      <c r="A4" s="482" t="s">
        <v>15</v>
      </c>
      <c r="B4" s="482"/>
      <c r="C4" s="483" t="e">
        <f>'CUSTOS FIXOS +CUSTO  MEDIDO'!K4+'CUSTOS FIXOS +CUSTO  MEDIDO'!K9</f>
        <v>#DIV/0!</v>
      </c>
      <c r="D4" s="483"/>
      <c r="E4" s="483"/>
      <c r="F4" s="483"/>
      <c r="J4" s="12"/>
    </row>
    <row r="5" spans="1:14" x14ac:dyDescent="0.2">
      <c r="A5" s="482" t="s">
        <v>19</v>
      </c>
      <c r="B5" s="482"/>
      <c r="C5" s="483">
        <f>'CUSTOS FIXOS +CUSTO  MEDIDO'!K17</f>
        <v>0</v>
      </c>
      <c r="D5" s="483"/>
      <c r="E5" s="483"/>
      <c r="F5" s="483"/>
      <c r="J5" s="12"/>
    </row>
    <row r="6" spans="1:14" x14ac:dyDescent="0.2">
      <c r="A6" s="482" t="s">
        <v>16</v>
      </c>
      <c r="B6" s="482"/>
      <c r="C6" s="483">
        <f>'CUSTOS VARIÁVEIS '!J24</f>
        <v>0</v>
      </c>
      <c r="D6" s="483"/>
      <c r="E6" s="483"/>
      <c r="F6" s="483"/>
      <c r="L6" s="13"/>
      <c r="M6" s="13"/>
      <c r="N6" s="14"/>
    </row>
    <row r="7" spans="1:14" x14ac:dyDescent="0.2">
      <c r="A7" s="478" t="s">
        <v>20</v>
      </c>
      <c r="B7" s="478"/>
      <c r="C7" s="479" t="e">
        <f>C4+C5+C6</f>
        <v>#DIV/0!</v>
      </c>
      <c r="D7" s="479"/>
      <c r="E7" s="479"/>
      <c r="F7" s="479"/>
      <c r="L7" s="13"/>
      <c r="M7" s="13"/>
      <c r="N7" s="14"/>
    </row>
    <row r="8" spans="1:14" ht="19.149999999999999" customHeight="1" x14ac:dyDescent="0.2">
      <c r="A8" s="15"/>
      <c r="B8" s="15"/>
      <c r="G8" s="16"/>
      <c r="H8" s="16"/>
      <c r="I8" s="17"/>
      <c r="K8" s="12"/>
    </row>
    <row r="10" spans="1:14" x14ac:dyDescent="0.2">
      <c r="G10" s="12"/>
      <c r="H10" s="12"/>
      <c r="J10" s="12"/>
    </row>
    <row r="11" spans="1:14" x14ac:dyDescent="0.2">
      <c r="G11" s="12"/>
      <c r="H11" s="12"/>
    </row>
    <row r="12" spans="1:14" x14ac:dyDescent="0.2">
      <c r="G12" s="12"/>
      <c r="H12" s="12"/>
    </row>
    <row r="13" spans="1:14" x14ac:dyDescent="0.2">
      <c r="G13" s="12"/>
      <c r="H13" s="12"/>
    </row>
  </sheetData>
  <mergeCells count="10">
    <mergeCell ref="A7:B7"/>
    <mergeCell ref="C7:F7"/>
    <mergeCell ref="B1:F1"/>
    <mergeCell ref="A3:F3"/>
    <mergeCell ref="A4:B4"/>
    <mergeCell ref="C4:F4"/>
    <mergeCell ref="A6:B6"/>
    <mergeCell ref="C6:F6"/>
    <mergeCell ref="A5:B5"/>
    <mergeCell ref="C5:F5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567B4-527D-42C2-831C-A827BAD3ADFE}">
  <sheetPr>
    <tabColor rgb="FF00B050"/>
    <pageSetUpPr fitToPage="1"/>
  </sheetPr>
  <dimension ref="A1:N24"/>
  <sheetViews>
    <sheetView zoomScaleNormal="100" workbookViewId="0">
      <selection activeCell="D28" sqref="D28"/>
    </sheetView>
  </sheetViews>
  <sheetFormatPr defaultColWidth="9.140625" defaultRowHeight="12.75" x14ac:dyDescent="0.2"/>
  <cols>
    <col min="1" max="1" width="5" style="6" customWidth="1"/>
    <col min="2" max="2" width="8.42578125" style="6" customWidth="1"/>
    <col min="3" max="3" width="16.28515625" style="6" customWidth="1"/>
    <col min="4" max="4" width="56.7109375" style="6" customWidth="1"/>
    <col min="5" max="5" width="14.85546875" style="18" bestFit="1" customWidth="1"/>
    <col min="6" max="6" width="14.140625" style="18" customWidth="1"/>
    <col min="7" max="7" width="11.140625" style="18" customWidth="1"/>
    <col min="8" max="8" width="13.28515625" style="18" customWidth="1"/>
    <col min="9" max="9" width="16.7109375" style="2" customWidth="1"/>
    <col min="10" max="10" width="18.28515625" style="6" customWidth="1"/>
    <col min="11" max="11" width="17.7109375" style="6" customWidth="1"/>
    <col min="12" max="12" width="13.7109375" style="18" customWidth="1"/>
    <col min="13" max="13" width="12.7109375" style="6" customWidth="1"/>
    <col min="14" max="14" width="13.5703125" style="6" customWidth="1"/>
    <col min="15" max="16384" width="9.140625" style="6"/>
  </cols>
  <sheetData>
    <row r="1" spans="1:14" ht="15" customHeight="1" x14ac:dyDescent="0.2">
      <c r="A1" s="485" t="s">
        <v>2</v>
      </c>
      <c r="B1" s="485"/>
      <c r="C1" s="486" t="s">
        <v>22</v>
      </c>
      <c r="D1" s="486"/>
      <c r="E1" s="486"/>
      <c r="F1" s="486"/>
      <c r="G1" s="486"/>
      <c r="H1" s="486"/>
      <c r="I1" s="486"/>
      <c r="J1" s="486"/>
      <c r="K1" s="486"/>
      <c r="L1" s="486"/>
    </row>
    <row r="2" spans="1:14" ht="15" customHeight="1" x14ac:dyDescent="0.2">
      <c r="K2" s="7"/>
    </row>
    <row r="3" spans="1:14" s="2" customFormat="1" ht="27" customHeight="1" x14ac:dyDescent="0.2">
      <c r="A3" s="19" t="s">
        <v>23</v>
      </c>
      <c r="B3" s="20" t="s">
        <v>24</v>
      </c>
      <c r="C3" s="20" t="s">
        <v>25</v>
      </c>
      <c r="D3" s="21" t="s">
        <v>26</v>
      </c>
      <c r="E3" s="22" t="s">
        <v>60</v>
      </c>
      <c r="F3" s="22" t="s">
        <v>60</v>
      </c>
      <c r="G3" s="23" t="s">
        <v>27</v>
      </c>
      <c r="H3" s="23" t="s">
        <v>28</v>
      </c>
      <c r="I3" s="23" t="s">
        <v>29</v>
      </c>
      <c r="J3" s="24" t="s">
        <v>28</v>
      </c>
      <c r="K3" s="22" t="s">
        <v>30</v>
      </c>
      <c r="L3" s="22" t="s">
        <v>31</v>
      </c>
    </row>
    <row r="4" spans="1:14" s="4" customFormat="1" ht="15" customHeight="1" x14ac:dyDescent="0.2">
      <c r="A4" s="25">
        <v>1</v>
      </c>
      <c r="B4" s="26" t="s">
        <v>32</v>
      </c>
      <c r="C4" s="27"/>
      <c r="D4" s="28"/>
      <c r="E4" s="29"/>
      <c r="F4" s="29" t="s">
        <v>33</v>
      </c>
      <c r="G4" s="29"/>
      <c r="H4" s="29"/>
      <c r="I4" s="25"/>
      <c r="J4" s="28"/>
      <c r="K4" s="30" t="e">
        <f>SUM(K5:K7)</f>
        <v>#DIV/0!</v>
      </c>
      <c r="L4" s="31" t="e">
        <f>SUM(L5:L7)</f>
        <v>#DIV/0!</v>
      </c>
      <c r="N4" s="32"/>
    </row>
    <row r="5" spans="1:14" s="41" customFormat="1" x14ac:dyDescent="0.2">
      <c r="A5" s="33" t="s">
        <v>34</v>
      </c>
      <c r="B5" s="445"/>
      <c r="C5" s="446"/>
      <c r="D5" s="35" t="str">
        <f>'1.1 COORD'!B7</f>
        <v>Coordenador do Projeto</v>
      </c>
      <c r="E5" s="36">
        <f>'1.1 COORD'!B8</f>
        <v>0</v>
      </c>
      <c r="F5" s="36" t="e">
        <f>'1.1 COORD'!D69</f>
        <v>#DIV/0!</v>
      </c>
      <c r="G5" s="37" t="s">
        <v>35</v>
      </c>
      <c r="H5" s="34">
        <v>1</v>
      </c>
      <c r="I5" s="38" t="s">
        <v>36</v>
      </c>
      <c r="J5" s="39">
        <v>14</v>
      </c>
      <c r="K5" s="36" t="e">
        <f>F5*H5*J5</f>
        <v>#DIV/0!</v>
      </c>
      <c r="L5" s="40" t="e">
        <f>K5/$K$14</f>
        <v>#DIV/0!</v>
      </c>
      <c r="N5" s="42"/>
    </row>
    <row r="6" spans="1:14" s="41" customFormat="1" ht="15" customHeight="1" x14ac:dyDescent="0.2">
      <c r="A6" s="33" t="s">
        <v>37</v>
      </c>
      <c r="B6" s="447"/>
      <c r="C6" s="448"/>
      <c r="D6" s="45" t="str">
        <f>'1.2 MOB SOCIAL'!B7</f>
        <v>Mobilizador Social</v>
      </c>
      <c r="E6" s="36">
        <f>'1.2 MOB SOCIAL'!B8</f>
        <v>0</v>
      </c>
      <c r="F6" s="36" t="e">
        <f>'1.2 MOB SOCIAL'!D69</f>
        <v>#DIV/0!</v>
      </c>
      <c r="G6" s="37" t="s">
        <v>35</v>
      </c>
      <c r="H6" s="43">
        <v>1</v>
      </c>
      <c r="I6" s="44" t="s">
        <v>36</v>
      </c>
      <c r="J6" s="46">
        <v>14</v>
      </c>
      <c r="K6" s="36" t="e">
        <f>F6*H6*J6</f>
        <v>#DIV/0!</v>
      </c>
      <c r="L6" s="40" t="e">
        <f>K6/$K$14</f>
        <v>#DIV/0!</v>
      </c>
      <c r="N6" s="47"/>
    </row>
    <row r="7" spans="1:14" s="41" customFormat="1" ht="15" customHeight="1" x14ac:dyDescent="0.2">
      <c r="A7" s="33" t="s">
        <v>38</v>
      </c>
      <c r="B7" s="447"/>
      <c r="C7" s="448"/>
      <c r="D7" s="48" t="str">
        <f>'1.3 AUX ADM'!B7</f>
        <v>Auxiliar Administrativo</v>
      </c>
      <c r="E7" s="36">
        <f>'1.3 AUX ADM'!B8</f>
        <v>0</v>
      </c>
      <c r="F7" s="36" t="e">
        <f>'1.3 AUX ADM'!D69</f>
        <v>#DIV/0!</v>
      </c>
      <c r="G7" s="37" t="s">
        <v>35</v>
      </c>
      <c r="H7" s="43">
        <v>1</v>
      </c>
      <c r="I7" s="44" t="s">
        <v>36</v>
      </c>
      <c r="J7" s="46">
        <v>14</v>
      </c>
      <c r="K7" s="36" t="e">
        <f>F7*H7*J7</f>
        <v>#DIV/0!</v>
      </c>
      <c r="L7" s="40" t="e">
        <f>K7/$K$14</f>
        <v>#DIV/0!</v>
      </c>
    </row>
    <row r="8" spans="1:14" s="41" customFormat="1" x14ac:dyDescent="0.2">
      <c r="A8" s="49"/>
      <c r="B8" s="50"/>
      <c r="C8" s="51"/>
      <c r="D8" s="52"/>
      <c r="E8" s="53"/>
      <c r="F8" s="53"/>
      <c r="G8" s="53"/>
      <c r="H8" s="53"/>
      <c r="I8" s="51"/>
      <c r="J8" s="54"/>
      <c r="K8" s="53"/>
      <c r="L8" s="55"/>
    </row>
    <row r="9" spans="1:14" s="41" customFormat="1" ht="15" customHeight="1" x14ac:dyDescent="0.2">
      <c r="A9" s="56">
        <v>2</v>
      </c>
      <c r="B9" s="57" t="s">
        <v>39</v>
      </c>
      <c r="C9" s="58"/>
      <c r="D9" s="59"/>
      <c r="E9" s="60"/>
      <c r="F9" s="60" t="s">
        <v>40</v>
      </c>
      <c r="G9" s="60"/>
      <c r="H9" s="60"/>
      <c r="I9" s="56"/>
      <c r="J9" s="59"/>
      <c r="K9" s="61">
        <f>SUM(K10:K12)</f>
        <v>0</v>
      </c>
      <c r="L9" s="31" t="e">
        <f>SUM(L10:L12)</f>
        <v>#DIV/0!</v>
      </c>
    </row>
    <row r="10" spans="1:14" s="41" customFormat="1" ht="15" customHeight="1" x14ac:dyDescent="0.2">
      <c r="A10" s="43" t="s">
        <v>41</v>
      </c>
      <c r="B10" s="449"/>
      <c r="C10" s="450"/>
      <c r="D10" s="35" t="s">
        <v>352</v>
      </c>
      <c r="E10" s="430"/>
      <c r="F10" s="62">
        <f>E10*'FATOR K'!$K$21</f>
        <v>0</v>
      </c>
      <c r="G10" s="62" t="s">
        <v>42</v>
      </c>
      <c r="H10" s="43">
        <v>1</v>
      </c>
      <c r="I10" s="38" t="s">
        <v>36</v>
      </c>
      <c r="J10" s="63">
        <v>14</v>
      </c>
      <c r="K10" s="36">
        <f>F10*J10</f>
        <v>0</v>
      </c>
      <c r="L10" s="40" t="e">
        <f>K10/$K$14</f>
        <v>#DIV/0!</v>
      </c>
    </row>
    <row r="11" spans="1:14" ht="15" customHeight="1" x14ac:dyDescent="0.2">
      <c r="A11" s="43" t="s">
        <v>43</v>
      </c>
      <c r="B11" s="451"/>
      <c r="C11" s="452"/>
      <c r="D11" s="64" t="s">
        <v>45</v>
      </c>
      <c r="E11" s="430"/>
      <c r="F11" s="62">
        <f>E11*'FATOR K'!$K$21</f>
        <v>0</v>
      </c>
      <c r="G11" s="62" t="s">
        <v>46</v>
      </c>
      <c r="H11" s="43">
        <v>1</v>
      </c>
      <c r="I11" s="44" t="s">
        <v>36</v>
      </c>
      <c r="J11" s="65">
        <v>14</v>
      </c>
      <c r="K11" s="36">
        <f>F11*J11</f>
        <v>0</v>
      </c>
      <c r="L11" s="40" t="e">
        <f>K11/$K$14</f>
        <v>#DIV/0!</v>
      </c>
    </row>
    <row r="12" spans="1:14" ht="15" customHeight="1" x14ac:dyDescent="0.2">
      <c r="A12" s="43" t="s">
        <v>47</v>
      </c>
      <c r="B12" s="451"/>
      <c r="C12" s="452"/>
      <c r="D12" s="64" t="s">
        <v>48</v>
      </c>
      <c r="E12" s="431"/>
      <c r="F12" s="62">
        <f>E12*'FATOR K'!$K$21</f>
        <v>0</v>
      </c>
      <c r="G12" s="66" t="s">
        <v>44</v>
      </c>
      <c r="H12" s="43">
        <v>1</v>
      </c>
      <c r="I12" s="44" t="s">
        <v>36</v>
      </c>
      <c r="J12" s="65">
        <v>14</v>
      </c>
      <c r="K12" s="36">
        <f>F12*J12</f>
        <v>0</v>
      </c>
      <c r="L12" s="40" t="e">
        <f>K12/$K$14</f>
        <v>#DIV/0!</v>
      </c>
    </row>
    <row r="13" spans="1:14" ht="15" customHeight="1" x14ac:dyDescent="0.2">
      <c r="E13" s="6"/>
      <c r="F13" s="6"/>
      <c r="G13" s="6"/>
      <c r="H13" s="6"/>
      <c r="I13" s="6"/>
      <c r="L13" s="6"/>
    </row>
    <row r="14" spans="1:14" s="41" customFormat="1" ht="15" customHeight="1" x14ac:dyDescent="0.2">
      <c r="A14" s="67"/>
      <c r="B14" s="68"/>
      <c r="C14" s="69"/>
      <c r="D14" s="70"/>
      <c r="E14" s="71"/>
      <c r="F14" s="71"/>
      <c r="G14" s="71"/>
      <c r="H14" s="71"/>
      <c r="I14" s="72" t="s">
        <v>49</v>
      </c>
      <c r="J14" s="73"/>
      <c r="K14" s="74" t="e">
        <f>K4+K9</f>
        <v>#DIV/0!</v>
      </c>
      <c r="L14" s="75" t="e">
        <f>L4+L9</f>
        <v>#DIV/0!</v>
      </c>
      <c r="M14" s="6"/>
      <c r="N14" s="76"/>
    </row>
    <row r="15" spans="1:14" s="41" customFormat="1" ht="15" customHeight="1" x14ac:dyDescent="0.2"/>
    <row r="16" spans="1:14" ht="15" customHeight="1" x14ac:dyDescent="0.2">
      <c r="E16" s="6"/>
      <c r="F16" s="6"/>
      <c r="G16" s="6"/>
      <c r="H16" s="6"/>
      <c r="I16" s="6"/>
      <c r="L16" s="6"/>
    </row>
    <row r="17" spans="1:14" x14ac:dyDescent="0.2">
      <c r="A17" s="56">
        <v>3</v>
      </c>
      <c r="B17" s="57" t="s">
        <v>50</v>
      </c>
      <c r="C17" s="58"/>
      <c r="D17" s="59"/>
      <c r="E17" s="60"/>
      <c r="F17" s="60" t="s">
        <v>40</v>
      </c>
      <c r="G17" s="60"/>
      <c r="H17" s="60"/>
      <c r="I17" s="56"/>
      <c r="J17" s="59"/>
      <c r="K17" s="61">
        <f>SUM(K18:K18)</f>
        <v>0</v>
      </c>
      <c r="L17" s="31" t="e">
        <f>SUM(L18:L18)</f>
        <v>#DIV/0!</v>
      </c>
      <c r="M17" s="41"/>
      <c r="N17" s="41"/>
    </row>
    <row r="18" spans="1:14" x14ac:dyDescent="0.2">
      <c r="A18" s="43" t="s">
        <v>51</v>
      </c>
      <c r="B18" s="449"/>
      <c r="C18" s="450"/>
      <c r="D18" s="35" t="s">
        <v>52</v>
      </c>
      <c r="E18" s="430"/>
      <c r="F18" s="62">
        <f>E18*'FATOR K'!K21</f>
        <v>0</v>
      </c>
      <c r="G18" s="62" t="s">
        <v>53</v>
      </c>
      <c r="H18" s="414">
        <v>89242</v>
      </c>
      <c r="I18" s="38" t="s">
        <v>44</v>
      </c>
      <c r="J18" s="63" t="s">
        <v>44</v>
      </c>
      <c r="K18" s="36">
        <f>F18*H18</f>
        <v>0</v>
      </c>
      <c r="L18" s="40" t="e">
        <f>K18/$K$20</f>
        <v>#DIV/0!</v>
      </c>
      <c r="M18" s="41"/>
      <c r="N18" s="41"/>
    </row>
    <row r="19" spans="1:14" x14ac:dyDescent="0.2">
      <c r="E19" s="6"/>
      <c r="F19" s="6"/>
      <c r="G19" s="6"/>
      <c r="H19" s="6"/>
      <c r="I19" s="6"/>
      <c r="L19" s="6"/>
    </row>
    <row r="20" spans="1:14" x14ac:dyDescent="0.2">
      <c r="A20" s="67"/>
      <c r="B20" s="68"/>
      <c r="C20" s="69"/>
      <c r="D20" s="70"/>
      <c r="E20" s="71"/>
      <c r="F20" s="71"/>
      <c r="G20" s="71"/>
      <c r="H20" s="71"/>
      <c r="I20" s="72" t="s">
        <v>54</v>
      </c>
      <c r="J20" s="73"/>
      <c r="K20" s="74">
        <f>K17</f>
        <v>0</v>
      </c>
      <c r="L20" s="75" t="e">
        <f>L17</f>
        <v>#DIV/0!</v>
      </c>
      <c r="N20" s="76"/>
    </row>
    <row r="21" spans="1:14" ht="15" customHeight="1" x14ac:dyDescent="0.2">
      <c r="E21" s="6"/>
      <c r="F21" s="6"/>
      <c r="G21" s="6"/>
      <c r="H21" s="6"/>
      <c r="I21" s="6"/>
      <c r="L21" s="6"/>
    </row>
    <row r="22" spans="1:14" x14ac:dyDescent="0.2">
      <c r="K22" s="77"/>
    </row>
    <row r="23" spans="1:14" x14ac:dyDescent="0.2">
      <c r="A23" s="484" t="s">
        <v>55</v>
      </c>
      <c r="B23" s="484"/>
      <c r="C23" s="484"/>
      <c r="D23" s="484"/>
      <c r="E23" s="129"/>
      <c r="F23" s="129"/>
      <c r="G23" s="130"/>
      <c r="H23" s="130"/>
      <c r="I23" s="130"/>
      <c r="J23" s="129"/>
      <c r="K23" s="74" t="e">
        <f>K14+K20</f>
        <v>#DIV/0!</v>
      </c>
      <c r="L23" s="129"/>
    </row>
    <row r="24" spans="1:14" x14ac:dyDescent="0.2">
      <c r="H24" s="6"/>
    </row>
  </sheetData>
  <mergeCells count="3">
    <mergeCell ref="A23:D23"/>
    <mergeCell ref="A1:B1"/>
    <mergeCell ref="C1:L1"/>
  </mergeCells>
  <printOptions horizontalCentered="1"/>
  <pageMargins left="0.51180555555555596" right="0.51180555555555596" top="0.78749999999999998" bottom="0.78749999999999998" header="0.511811023622047" footer="0.511811023622047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1:L24"/>
  <sheetViews>
    <sheetView zoomScale="110" zoomScaleNormal="110" workbookViewId="0">
      <selection activeCell="A23" sqref="A23:D23"/>
    </sheetView>
  </sheetViews>
  <sheetFormatPr defaultColWidth="9.140625" defaultRowHeight="12.75" x14ac:dyDescent="0.2"/>
  <cols>
    <col min="1" max="1" width="6.140625" style="2" customWidth="1"/>
    <col min="2" max="2" width="15" style="6" customWidth="1"/>
    <col min="3" max="3" width="14.7109375" style="6" customWidth="1"/>
    <col min="4" max="4" width="72.7109375" style="6" bestFit="1" customWidth="1"/>
    <col min="5" max="6" width="14.85546875" style="18" customWidth="1"/>
    <col min="7" max="7" width="12.42578125" style="2" customWidth="1"/>
    <col min="8" max="8" width="13.28515625" style="6" customWidth="1"/>
    <col min="9" max="9" width="13.7109375" style="6" customWidth="1"/>
    <col min="10" max="10" width="12.140625" style="18" customWidth="1"/>
    <col min="11" max="11" width="12.7109375" style="6" customWidth="1"/>
    <col min="12" max="12" width="13.5703125" style="6" customWidth="1"/>
    <col min="13" max="16384" width="9.140625" style="6"/>
  </cols>
  <sheetData>
    <row r="1" spans="1:12" ht="15" customHeight="1" x14ac:dyDescent="0.2">
      <c r="A1" s="485" t="s">
        <v>3</v>
      </c>
      <c r="B1" s="485"/>
      <c r="C1" s="487" t="s">
        <v>59</v>
      </c>
      <c r="D1" s="487"/>
      <c r="E1" s="487"/>
      <c r="F1" s="487"/>
      <c r="G1" s="487"/>
      <c r="H1" s="487"/>
      <c r="I1" s="78"/>
      <c r="J1" s="79"/>
    </row>
    <row r="2" spans="1:12" ht="15" customHeight="1" x14ac:dyDescent="0.2">
      <c r="I2" s="7"/>
    </row>
    <row r="3" spans="1:12" s="2" customFormat="1" ht="15" customHeight="1" x14ac:dyDescent="0.2">
      <c r="A3" s="19" t="s">
        <v>23</v>
      </c>
      <c r="B3" s="19" t="s">
        <v>24</v>
      </c>
      <c r="C3" s="19" t="s">
        <v>25</v>
      </c>
      <c r="D3" s="3" t="s">
        <v>26</v>
      </c>
      <c r="E3" s="22" t="s">
        <v>60</v>
      </c>
      <c r="F3" s="22" t="s">
        <v>60</v>
      </c>
      <c r="G3" s="22" t="s">
        <v>27</v>
      </c>
      <c r="H3" s="22" t="s">
        <v>28</v>
      </c>
      <c r="I3" s="22" t="s">
        <v>30</v>
      </c>
      <c r="J3" s="22" t="s">
        <v>31</v>
      </c>
    </row>
    <row r="4" spans="1:12" ht="15" customHeight="1" x14ac:dyDescent="0.2">
      <c r="C4" s="76"/>
      <c r="E4" s="80"/>
      <c r="F4" s="80"/>
      <c r="G4" s="81"/>
      <c r="H4" s="82"/>
      <c r="I4" s="76"/>
      <c r="J4" s="80"/>
    </row>
    <row r="5" spans="1:12" s="4" customFormat="1" ht="15" customHeight="1" x14ac:dyDescent="0.2">
      <c r="A5" s="56">
        <v>4</v>
      </c>
      <c r="B5" s="83" t="s">
        <v>8</v>
      </c>
      <c r="C5" s="84"/>
      <c r="D5" s="85"/>
      <c r="E5" s="86"/>
      <c r="F5" s="86" t="s">
        <v>61</v>
      </c>
      <c r="G5" s="87"/>
      <c r="H5" s="88"/>
      <c r="I5" s="89">
        <f>SUM(I7,I10:I10)</f>
        <v>0</v>
      </c>
      <c r="J5" s="90" t="e">
        <f>SUM(J7,J10:J10)</f>
        <v>#DIV/0!</v>
      </c>
    </row>
    <row r="6" spans="1:12" s="4" customFormat="1" ht="15" customHeight="1" x14ac:dyDescent="0.2">
      <c r="A6" s="91" t="s">
        <v>62</v>
      </c>
      <c r="B6" s="92" t="s">
        <v>63</v>
      </c>
      <c r="C6" s="93"/>
      <c r="D6" s="93"/>
      <c r="E6" s="94"/>
      <c r="F6" s="94"/>
      <c r="G6" s="95"/>
      <c r="H6" s="93"/>
      <c r="I6" s="96"/>
      <c r="J6" s="97"/>
    </row>
    <row r="7" spans="1:12" s="4" customFormat="1" ht="15" customHeight="1" x14ac:dyDescent="0.2">
      <c r="A7" s="98" t="s">
        <v>64</v>
      </c>
      <c r="B7" s="453"/>
      <c r="C7" s="454"/>
      <c r="D7" s="100" t="s">
        <v>229</v>
      </c>
      <c r="E7" s="432"/>
      <c r="F7" s="101">
        <f>E7*'FATOR K'!$K$20</f>
        <v>0</v>
      </c>
      <c r="G7" s="99" t="s">
        <v>65</v>
      </c>
      <c r="H7" s="102">
        <v>2112</v>
      </c>
      <c r="I7" s="101">
        <f>F7*H7</f>
        <v>0</v>
      </c>
      <c r="J7" s="103" t="e">
        <f>I7/$I$19</f>
        <v>#DIV/0!</v>
      </c>
      <c r="L7" s="32"/>
    </row>
    <row r="8" spans="1:12" s="4" customFormat="1" ht="15" customHeight="1" x14ac:dyDescent="0.2">
      <c r="A8" s="5"/>
      <c r="B8" s="5"/>
      <c r="C8" s="104"/>
      <c r="E8" s="105"/>
      <c r="F8" s="105"/>
      <c r="G8" s="104"/>
      <c r="H8" s="106"/>
      <c r="I8" s="105"/>
      <c r="J8" s="107"/>
    </row>
    <row r="9" spans="1:12" s="4" customFormat="1" ht="15" customHeight="1" x14ac:dyDescent="0.2">
      <c r="A9" s="91" t="s">
        <v>66</v>
      </c>
      <c r="B9" s="92" t="s">
        <v>67</v>
      </c>
      <c r="C9" s="93"/>
      <c r="D9" s="93"/>
      <c r="E9" s="96"/>
      <c r="F9" s="96"/>
      <c r="G9" s="95"/>
      <c r="H9" s="93"/>
      <c r="I9" s="96"/>
      <c r="J9" s="97"/>
    </row>
    <row r="10" spans="1:12" s="4" customFormat="1" ht="60.75" customHeight="1" x14ac:dyDescent="0.2">
      <c r="A10" s="98" t="s">
        <v>68</v>
      </c>
      <c r="B10" s="453"/>
      <c r="C10" s="455"/>
      <c r="D10" s="108" t="s">
        <v>230</v>
      </c>
      <c r="E10" s="432"/>
      <c r="F10" s="101">
        <f>E10*'FATOR K'!$K$20</f>
        <v>0</v>
      </c>
      <c r="G10" s="99" t="s">
        <v>69</v>
      </c>
      <c r="H10" s="102">
        <v>12</v>
      </c>
      <c r="I10" s="101">
        <f>F10*H10</f>
        <v>0</v>
      </c>
      <c r="J10" s="103" t="e">
        <f>I10/$I$19</f>
        <v>#DIV/0!</v>
      </c>
    </row>
    <row r="11" spans="1:12" s="4" customFormat="1" ht="15" customHeight="1" x14ac:dyDescent="0.2">
      <c r="A11" s="5"/>
      <c r="B11" s="5"/>
      <c r="C11" s="104"/>
      <c r="E11" s="105"/>
      <c r="F11" s="105"/>
      <c r="G11" s="104"/>
      <c r="H11" s="109"/>
      <c r="I11" s="105"/>
      <c r="J11" s="104"/>
    </row>
    <row r="12" spans="1:12" s="4" customFormat="1" ht="15" customHeight="1" x14ac:dyDescent="0.2">
      <c r="A12" s="5"/>
      <c r="B12" s="5"/>
      <c r="C12" s="110"/>
      <c r="E12" s="105"/>
      <c r="F12" s="105"/>
      <c r="G12" s="104"/>
      <c r="H12" s="106"/>
      <c r="I12" s="105"/>
      <c r="J12" s="107"/>
    </row>
    <row r="13" spans="1:12" s="4" customFormat="1" ht="15" customHeight="1" x14ac:dyDescent="0.2">
      <c r="A13" s="111">
        <v>5</v>
      </c>
      <c r="B13" s="112" t="s">
        <v>39</v>
      </c>
      <c r="C13" s="112"/>
      <c r="D13" s="112"/>
      <c r="E13" s="111" t="s">
        <v>40</v>
      </c>
      <c r="F13" s="111" t="s">
        <v>40</v>
      </c>
      <c r="G13" s="111"/>
      <c r="H13" s="113"/>
      <c r="I13" s="114">
        <f>SUM(I14:I17)</f>
        <v>0</v>
      </c>
      <c r="J13" s="115" t="e">
        <f>SUM(J14:J17)</f>
        <v>#DIV/0!</v>
      </c>
    </row>
    <row r="14" spans="1:12" s="4" customFormat="1" ht="15" customHeight="1" x14ac:dyDescent="0.2">
      <c r="A14" s="98" t="s">
        <v>70</v>
      </c>
      <c r="B14" s="456"/>
      <c r="C14" s="456"/>
      <c r="D14" s="116" t="s">
        <v>232</v>
      </c>
      <c r="E14" s="433"/>
      <c r="F14" s="117">
        <f>E14*'FATOR K'!$K$21</f>
        <v>0</v>
      </c>
      <c r="G14" s="118" t="s">
        <v>71</v>
      </c>
      <c r="H14" s="119">
        <v>4452</v>
      </c>
      <c r="I14" s="117">
        <f>F14*H14</f>
        <v>0</v>
      </c>
      <c r="J14" s="120" t="e">
        <f>I14/$I$19</f>
        <v>#DIV/0!</v>
      </c>
    </row>
    <row r="15" spans="1:12" s="4" customFormat="1" ht="15" customHeight="1" x14ac:dyDescent="0.2">
      <c r="A15" s="98" t="s">
        <v>72</v>
      </c>
      <c r="B15" s="456"/>
      <c r="C15" s="456"/>
      <c r="D15" s="116" t="s">
        <v>233</v>
      </c>
      <c r="E15" s="433"/>
      <c r="F15" s="117">
        <f>E15*'FATOR K'!$K$21</f>
        <v>0</v>
      </c>
      <c r="G15" s="118" t="s">
        <v>71</v>
      </c>
      <c r="H15" s="119">
        <v>264</v>
      </c>
      <c r="I15" s="117">
        <f>F15*H15</f>
        <v>0</v>
      </c>
      <c r="J15" s="120" t="e">
        <f>I15/$I$19</f>
        <v>#DIV/0!</v>
      </c>
    </row>
    <row r="16" spans="1:12" s="4" customFormat="1" ht="15" customHeight="1" x14ac:dyDescent="0.2">
      <c r="A16" s="98" t="s">
        <v>73</v>
      </c>
      <c r="B16" s="456"/>
      <c r="C16" s="456"/>
      <c r="D16" s="116" t="s">
        <v>225</v>
      </c>
      <c r="E16" s="433"/>
      <c r="F16" s="117">
        <f>E16*'FATOR K'!$K$21</f>
        <v>0</v>
      </c>
      <c r="G16" s="118" t="s">
        <v>71</v>
      </c>
      <c r="H16" s="119">
        <v>264</v>
      </c>
      <c r="I16" s="117">
        <f>F16*H16</f>
        <v>0</v>
      </c>
      <c r="J16" s="120" t="e">
        <f>I16/$I$19</f>
        <v>#DIV/0!</v>
      </c>
    </row>
    <row r="17" spans="1:12" s="4" customFormat="1" ht="15" customHeight="1" x14ac:dyDescent="0.2">
      <c r="A17" s="98" t="s">
        <v>74</v>
      </c>
      <c r="B17" s="456"/>
      <c r="C17" s="456"/>
      <c r="D17" s="116" t="s">
        <v>234</v>
      </c>
      <c r="E17" s="433"/>
      <c r="F17" s="117">
        <f>E17*'FATOR K'!$K$21</f>
        <v>0</v>
      </c>
      <c r="G17" s="118" t="s">
        <v>75</v>
      </c>
      <c r="H17" s="118">
        <v>9</v>
      </c>
      <c r="I17" s="117">
        <f>F17*H17</f>
        <v>0</v>
      </c>
      <c r="J17" s="120" t="e">
        <f>I17/$I$19</f>
        <v>#DIV/0!</v>
      </c>
    </row>
    <row r="18" spans="1:12" ht="15" customHeight="1" x14ac:dyDescent="0.2">
      <c r="A18" s="5"/>
      <c r="B18" s="4"/>
      <c r="C18" s="121"/>
      <c r="D18" s="4" t="s">
        <v>76</v>
      </c>
      <c r="E18" s="122"/>
      <c r="F18" s="122"/>
      <c r="G18" s="104"/>
      <c r="H18" s="109"/>
      <c r="I18" s="121"/>
      <c r="J18" s="104"/>
    </row>
    <row r="19" spans="1:12" ht="15" customHeight="1" x14ac:dyDescent="0.2">
      <c r="A19" s="123"/>
      <c r="B19" s="124"/>
      <c r="C19" s="124"/>
      <c r="D19" s="124"/>
      <c r="E19" s="124"/>
      <c r="F19" s="488" t="s">
        <v>58</v>
      </c>
      <c r="G19" s="488"/>
      <c r="H19" s="125"/>
      <c r="I19" s="126">
        <f>I5+I13</f>
        <v>0</v>
      </c>
      <c r="J19" s="75" t="e">
        <f>J5+J13</f>
        <v>#DIV/0!</v>
      </c>
      <c r="L19" s="77"/>
    </row>
    <row r="20" spans="1:12" ht="15" customHeight="1" x14ac:dyDescent="0.2">
      <c r="L20" s="77"/>
    </row>
    <row r="21" spans="1:12" ht="15" customHeight="1" x14ac:dyDescent="0.2">
      <c r="A21" s="489" t="s">
        <v>77</v>
      </c>
      <c r="B21" s="489"/>
      <c r="C21" s="489"/>
      <c r="D21" s="489"/>
      <c r="E21" s="489"/>
      <c r="F21" s="489"/>
      <c r="G21" s="489"/>
      <c r="H21" s="489"/>
      <c r="I21" s="489"/>
      <c r="J21" s="489"/>
    </row>
    <row r="22" spans="1:12" ht="15" customHeight="1" x14ac:dyDescent="0.2">
      <c r="A22" s="19" t="s">
        <v>78</v>
      </c>
      <c r="B22" s="19"/>
      <c r="C22" s="19"/>
      <c r="D22" s="3"/>
      <c r="E22" s="22"/>
      <c r="F22" s="22" t="s">
        <v>79</v>
      </c>
      <c r="G22" s="22" t="s">
        <v>80</v>
      </c>
      <c r="H22" s="22" t="s">
        <v>81</v>
      </c>
      <c r="I22" s="22"/>
      <c r="J22" s="22" t="s">
        <v>82</v>
      </c>
    </row>
    <row r="23" spans="1:12" ht="15" customHeight="1" x14ac:dyDescent="0.2">
      <c r="A23" s="490" t="s">
        <v>83</v>
      </c>
      <c r="B23" s="490"/>
      <c r="C23" s="490"/>
      <c r="D23" s="490"/>
      <c r="E23" s="62"/>
      <c r="F23" s="62">
        <f>I19</f>
        <v>0</v>
      </c>
      <c r="G23" s="127" t="s">
        <v>84</v>
      </c>
      <c r="H23" s="46">
        <v>4</v>
      </c>
      <c r="I23" s="46"/>
      <c r="J23" s="128">
        <f>F23*H23</f>
        <v>0</v>
      </c>
      <c r="L23" s="76"/>
    </row>
    <row r="24" spans="1:12" ht="15" customHeight="1" x14ac:dyDescent="0.2">
      <c r="A24" s="484" t="s">
        <v>85</v>
      </c>
      <c r="B24" s="484"/>
      <c r="C24" s="484"/>
      <c r="D24" s="484"/>
      <c r="E24" s="129"/>
      <c r="F24" s="129"/>
      <c r="G24" s="130"/>
      <c r="H24" s="131"/>
      <c r="I24" s="129" t="s">
        <v>86</v>
      </c>
      <c r="J24" s="129">
        <f>J23</f>
        <v>0</v>
      </c>
    </row>
  </sheetData>
  <mergeCells count="6">
    <mergeCell ref="A24:D24"/>
    <mergeCell ref="A1:B1"/>
    <mergeCell ref="C1:H1"/>
    <mergeCell ref="F19:G19"/>
    <mergeCell ref="A21:J21"/>
    <mergeCell ref="A23:D23"/>
  </mergeCells>
  <printOptions horizontalCentered="1"/>
  <pageMargins left="0.51180555555555596" right="0.51180555555555596" top="0.78749999999999998" bottom="0.78749999999999998" header="0.511811023622047" footer="0.511811023622047"/>
  <pageSetup paperSize="9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A1:L50"/>
  <sheetViews>
    <sheetView zoomScale="60" zoomScaleNormal="60" workbookViewId="0">
      <selection activeCell="M46" sqref="M46"/>
    </sheetView>
  </sheetViews>
  <sheetFormatPr defaultColWidth="8.85546875" defaultRowHeight="12.75" x14ac:dyDescent="0.2"/>
  <cols>
    <col min="1" max="1" width="12.7109375" style="9" customWidth="1"/>
    <col min="2" max="2" width="37.42578125" style="9" customWidth="1"/>
    <col min="3" max="8" width="17.7109375" style="9" customWidth="1"/>
    <col min="9" max="9" width="22.28515625" style="9" customWidth="1"/>
    <col min="10" max="10" width="10.140625" customWidth="1"/>
    <col min="12" max="12" width="7.42578125" customWidth="1"/>
  </cols>
  <sheetData>
    <row r="1" spans="1:12" x14ac:dyDescent="0.2">
      <c r="A1" s="132" t="s">
        <v>4</v>
      </c>
      <c r="B1" s="501" t="s">
        <v>87</v>
      </c>
      <c r="C1" s="501"/>
      <c r="D1" s="501"/>
      <c r="E1" s="501"/>
      <c r="F1" s="501"/>
      <c r="G1" s="501"/>
      <c r="H1" s="501"/>
      <c r="I1" s="501"/>
      <c r="J1" s="133"/>
      <c r="K1" s="133"/>
    </row>
    <row r="2" spans="1:12" ht="14.25" customHeight="1" x14ac:dyDescent="0.2">
      <c r="J2" s="133"/>
      <c r="K2" s="133"/>
    </row>
    <row r="3" spans="1:12" ht="13.5" customHeight="1" x14ac:dyDescent="0.2">
      <c r="A3" s="500" t="s">
        <v>88</v>
      </c>
      <c r="B3" s="492" t="s">
        <v>89</v>
      </c>
      <c r="C3" s="134"/>
      <c r="D3" s="502" t="s">
        <v>90</v>
      </c>
      <c r="E3" s="502"/>
      <c r="F3" s="502"/>
      <c r="G3" s="502"/>
      <c r="H3" s="502"/>
      <c r="I3" s="502"/>
      <c r="J3" s="133"/>
      <c r="K3" s="133"/>
    </row>
    <row r="4" spans="1:12" ht="14.25" customHeight="1" x14ac:dyDescent="0.2">
      <c r="A4" s="500"/>
      <c r="B4" s="492"/>
      <c r="C4" s="135" t="s">
        <v>91</v>
      </c>
      <c r="D4" s="136" t="s">
        <v>92</v>
      </c>
      <c r="E4" s="137" t="s">
        <v>93</v>
      </c>
      <c r="F4" s="136" t="s">
        <v>94</v>
      </c>
      <c r="G4" s="137" t="s">
        <v>95</v>
      </c>
      <c r="H4" s="136" t="s">
        <v>96</v>
      </c>
      <c r="I4" s="137" t="s">
        <v>97</v>
      </c>
      <c r="K4" s="133"/>
    </row>
    <row r="5" spans="1:12" ht="13.5" customHeight="1" x14ac:dyDescent="0.2">
      <c r="A5" s="494" t="s">
        <v>98</v>
      </c>
      <c r="B5" s="138" t="s">
        <v>99</v>
      </c>
      <c r="C5" s="139"/>
      <c r="D5" s="140"/>
      <c r="E5" s="141"/>
      <c r="F5" s="141"/>
      <c r="G5" s="141"/>
      <c r="H5" s="139"/>
      <c r="I5" s="141"/>
      <c r="J5" s="133"/>
      <c r="K5" s="133"/>
    </row>
    <row r="6" spans="1:12" ht="27.75" customHeight="1" x14ac:dyDescent="0.2">
      <c r="A6" s="494"/>
      <c r="B6" s="142" t="s">
        <v>100</v>
      </c>
      <c r="C6" s="143"/>
      <c r="D6" s="144"/>
      <c r="E6" s="145"/>
      <c r="F6" s="145"/>
      <c r="G6" s="145"/>
      <c r="H6" s="143"/>
      <c r="I6" s="146" t="s">
        <v>101</v>
      </c>
      <c r="J6" s="133"/>
      <c r="K6" s="133"/>
    </row>
    <row r="7" spans="1:12" ht="27.75" customHeight="1" x14ac:dyDescent="0.2">
      <c r="A7" s="494"/>
      <c r="B7" s="147" t="s">
        <v>102</v>
      </c>
      <c r="C7" s="148" t="s">
        <v>103</v>
      </c>
      <c r="D7" s="149"/>
      <c r="E7" s="150"/>
      <c r="F7" s="150"/>
      <c r="G7" s="150"/>
      <c r="H7" s="151"/>
      <c r="I7" s="141"/>
      <c r="J7" s="133"/>
      <c r="K7" s="133"/>
    </row>
    <row r="8" spans="1:12" ht="13.5" customHeight="1" x14ac:dyDescent="0.2">
      <c r="A8" s="494" t="s">
        <v>104</v>
      </c>
      <c r="B8" s="138" t="s">
        <v>105</v>
      </c>
      <c r="C8" s="139"/>
      <c r="D8" s="152"/>
      <c r="E8" s="141"/>
      <c r="F8" s="141"/>
      <c r="G8" s="141"/>
      <c r="H8" s="139"/>
      <c r="I8" s="153"/>
      <c r="J8" s="133"/>
      <c r="K8" s="133"/>
    </row>
    <row r="9" spans="1:12" ht="27.75" customHeight="1" x14ac:dyDescent="0.2">
      <c r="A9" s="494"/>
      <c r="B9" s="142" t="s">
        <v>106</v>
      </c>
      <c r="C9" s="143"/>
      <c r="D9" s="154"/>
      <c r="E9" s="153"/>
      <c r="F9" s="153"/>
      <c r="G9" s="155" t="s">
        <v>107</v>
      </c>
      <c r="H9" s="156"/>
      <c r="I9" s="157" t="s">
        <v>108</v>
      </c>
      <c r="J9" s="133"/>
      <c r="K9" s="133"/>
    </row>
    <row r="10" spans="1:12" ht="27.75" customHeight="1" x14ac:dyDescent="0.2">
      <c r="A10" s="494"/>
      <c r="B10" s="147" t="s">
        <v>109</v>
      </c>
      <c r="C10" s="151"/>
      <c r="D10" s="158" t="s">
        <v>108</v>
      </c>
      <c r="E10" s="159" t="s">
        <v>108</v>
      </c>
      <c r="F10" s="159" t="s">
        <v>108</v>
      </c>
      <c r="G10" s="159" t="s">
        <v>108</v>
      </c>
      <c r="H10" s="160" t="s">
        <v>108</v>
      </c>
      <c r="I10" s="161"/>
      <c r="J10" s="133"/>
      <c r="K10" s="133"/>
    </row>
    <row r="11" spans="1:12" ht="13.5" customHeight="1" x14ac:dyDescent="0.2">
      <c r="A11" s="497" t="s">
        <v>110</v>
      </c>
      <c r="B11" s="162" t="s">
        <v>111</v>
      </c>
      <c r="C11" s="163" t="e">
        <f>('CUSTOS FIXOS +CUSTO  MEDIDO'!F5+'CUSTOS FIXOS +CUSTO  MEDIDO'!F6+'CUSTOS FIXOS +CUSTO  MEDIDO'!F7+'CUSTOS FIXOS +CUSTO  MEDIDO'!F10+'CUSTOS FIXOS +CUSTO  MEDIDO'!F11+'CUSTOS FIXOS +CUSTO  MEDIDO'!F12)</f>
        <v>#DIV/0!</v>
      </c>
      <c r="D11" s="164" t="e">
        <f>('CUSTOS FIXOS +CUSTO  MEDIDO'!F5+'CUSTOS FIXOS +CUSTO  MEDIDO'!F6+'CUSTOS FIXOS +CUSTO  MEDIDO'!F7+'CUSTOS FIXOS +CUSTO  MEDIDO'!F10+'CUSTOS FIXOS +CUSTO  MEDIDO'!F11+'CUSTOS FIXOS +CUSTO  MEDIDO'!F12)</f>
        <v>#DIV/0!</v>
      </c>
      <c r="E11" s="165" t="e">
        <f>('CUSTOS FIXOS +CUSTO  MEDIDO'!F5+'CUSTOS FIXOS +CUSTO  MEDIDO'!F6+'CUSTOS FIXOS +CUSTO  MEDIDO'!F7+'CUSTOS FIXOS +CUSTO  MEDIDO'!F10+'CUSTOS FIXOS +CUSTO  MEDIDO'!F11+'CUSTOS FIXOS +CUSTO  MEDIDO'!F12)</f>
        <v>#DIV/0!</v>
      </c>
      <c r="F11" s="165" t="e">
        <f>('CUSTOS FIXOS +CUSTO  MEDIDO'!F5+'CUSTOS FIXOS +CUSTO  MEDIDO'!F6+'CUSTOS FIXOS +CUSTO  MEDIDO'!F7+'CUSTOS FIXOS +CUSTO  MEDIDO'!F10+'CUSTOS FIXOS +CUSTO  MEDIDO'!F11+'CUSTOS FIXOS +CUSTO  MEDIDO'!F12)</f>
        <v>#DIV/0!</v>
      </c>
      <c r="G11" s="165" t="e">
        <f>('CUSTOS FIXOS +CUSTO  MEDIDO'!F5+'CUSTOS FIXOS +CUSTO  MEDIDO'!F6+'CUSTOS FIXOS +CUSTO  MEDIDO'!F7+'CUSTOS FIXOS +CUSTO  MEDIDO'!F10+'CUSTOS FIXOS +CUSTO  MEDIDO'!F11+'CUSTOS FIXOS +CUSTO  MEDIDO'!F12)</f>
        <v>#DIV/0!</v>
      </c>
      <c r="H11" s="165" t="e">
        <f>('CUSTOS FIXOS +CUSTO  MEDIDO'!F5+'CUSTOS FIXOS +CUSTO  MEDIDO'!F6+'CUSTOS FIXOS +CUSTO  MEDIDO'!F7+'CUSTOS FIXOS +CUSTO  MEDIDO'!F10+'CUSTOS FIXOS +CUSTO  MEDIDO'!F11+'CUSTOS FIXOS +CUSTO  MEDIDO'!F12)</f>
        <v>#DIV/0!</v>
      </c>
      <c r="I11" s="165" t="e">
        <f>('CUSTOS FIXOS +CUSTO  MEDIDO'!F5+'CUSTOS FIXOS +CUSTO  MEDIDO'!F6+'CUSTOS FIXOS +CUSTO  MEDIDO'!F7+'CUSTOS FIXOS +CUSTO  MEDIDO'!F10+'CUSTOS FIXOS +CUSTO  MEDIDO'!F11+'CUSTOS FIXOS +CUSTO  MEDIDO'!F12)+('CUSTOS FIXOS +CUSTO  MEDIDO'!K18/8)</f>
        <v>#DIV/0!</v>
      </c>
      <c r="J11" s="133"/>
      <c r="K11" s="166"/>
      <c r="L11" s="12"/>
    </row>
    <row r="12" spans="1:12" x14ac:dyDescent="0.2">
      <c r="A12" s="497"/>
      <c r="B12" s="167" t="s">
        <v>112</v>
      </c>
      <c r="C12" s="168" t="e">
        <f t="shared" ref="C12:I12" si="0">C11/$I$43</f>
        <v>#DIV/0!</v>
      </c>
      <c r="D12" s="169" t="e">
        <f t="shared" si="0"/>
        <v>#DIV/0!</v>
      </c>
      <c r="E12" s="170" t="e">
        <f t="shared" si="0"/>
        <v>#DIV/0!</v>
      </c>
      <c r="F12" s="170" t="e">
        <f t="shared" si="0"/>
        <v>#DIV/0!</v>
      </c>
      <c r="G12" s="170" t="e">
        <f t="shared" si="0"/>
        <v>#DIV/0!</v>
      </c>
      <c r="H12" s="168" t="e">
        <f t="shared" si="0"/>
        <v>#DIV/0!</v>
      </c>
      <c r="I12" s="170" t="e">
        <f t="shared" si="0"/>
        <v>#DIV/0!</v>
      </c>
      <c r="J12" s="133"/>
      <c r="K12" s="166"/>
      <c r="L12" s="12"/>
    </row>
    <row r="13" spans="1:12" x14ac:dyDescent="0.2">
      <c r="A13" s="497"/>
      <c r="B13" s="171" t="s">
        <v>113</v>
      </c>
      <c r="C13" s="172" t="e">
        <f>C11</f>
        <v>#DIV/0!</v>
      </c>
      <c r="D13" s="173" t="e">
        <f t="shared" ref="D13:H14" si="1">D11+C13</f>
        <v>#DIV/0!</v>
      </c>
      <c r="E13" s="174" t="e">
        <f t="shared" si="1"/>
        <v>#DIV/0!</v>
      </c>
      <c r="F13" s="174" t="e">
        <f t="shared" si="1"/>
        <v>#DIV/0!</v>
      </c>
      <c r="G13" s="174" t="e">
        <f t="shared" si="1"/>
        <v>#DIV/0!</v>
      </c>
      <c r="H13" s="172" t="e">
        <f t="shared" si="1"/>
        <v>#DIV/0!</v>
      </c>
      <c r="I13" s="174" t="e">
        <f>H13+I11</f>
        <v>#DIV/0!</v>
      </c>
      <c r="J13" s="133"/>
      <c r="K13" s="133"/>
    </row>
    <row r="14" spans="1:12" ht="14.25" customHeight="1" x14ac:dyDescent="0.2">
      <c r="A14" s="497"/>
      <c r="B14" s="175" t="s">
        <v>114</v>
      </c>
      <c r="C14" s="176" t="e">
        <f>C12</f>
        <v>#DIV/0!</v>
      </c>
      <c r="D14" s="177" t="e">
        <f t="shared" si="1"/>
        <v>#DIV/0!</v>
      </c>
      <c r="E14" s="178" t="e">
        <f t="shared" si="1"/>
        <v>#DIV/0!</v>
      </c>
      <c r="F14" s="178" t="e">
        <f t="shared" si="1"/>
        <v>#DIV/0!</v>
      </c>
      <c r="G14" s="178" t="e">
        <f t="shared" si="1"/>
        <v>#DIV/0!</v>
      </c>
      <c r="H14" s="176" t="e">
        <f t="shared" si="1"/>
        <v>#DIV/0!</v>
      </c>
      <c r="I14" s="179" t="e">
        <f>H14+I12</f>
        <v>#DIV/0!</v>
      </c>
      <c r="J14" s="166"/>
      <c r="K14" s="133"/>
    </row>
    <row r="15" spans="1:12" ht="13.5" customHeight="1" x14ac:dyDescent="0.2">
      <c r="A15" s="498" t="s">
        <v>115</v>
      </c>
      <c r="B15" s="180" t="s">
        <v>116</v>
      </c>
      <c r="C15" s="181">
        <v>0</v>
      </c>
      <c r="D15" s="182">
        <v>0</v>
      </c>
      <c r="E15" s="183">
        <f>'CUSTOS VARIÁVEIS '!J24/12</f>
        <v>0</v>
      </c>
      <c r="F15" s="183">
        <f>'CUSTOS VARIÁVEIS '!J24/12</f>
        <v>0</v>
      </c>
      <c r="G15" s="183">
        <f>'CUSTOS VARIÁVEIS '!J24/12</f>
        <v>0</v>
      </c>
      <c r="H15" s="181">
        <f>'CUSTOS VARIÁVEIS '!J24/12</f>
        <v>0</v>
      </c>
      <c r="I15" s="183">
        <f>'CUSTOS VARIÁVEIS '!J24/12</f>
        <v>0</v>
      </c>
      <c r="J15" s="166"/>
      <c r="K15" s="133"/>
    </row>
    <row r="16" spans="1:12" x14ac:dyDescent="0.2">
      <c r="A16" s="498"/>
      <c r="B16" s="184" t="s">
        <v>112</v>
      </c>
      <c r="C16" s="185" t="e">
        <f t="shared" ref="C16:I16" si="2">C15/$I$43</f>
        <v>#DIV/0!</v>
      </c>
      <c r="D16" s="186" t="e">
        <f t="shared" si="2"/>
        <v>#DIV/0!</v>
      </c>
      <c r="E16" s="187" t="e">
        <f t="shared" si="2"/>
        <v>#DIV/0!</v>
      </c>
      <c r="F16" s="187" t="e">
        <f t="shared" si="2"/>
        <v>#DIV/0!</v>
      </c>
      <c r="G16" s="187" t="e">
        <f t="shared" si="2"/>
        <v>#DIV/0!</v>
      </c>
      <c r="H16" s="185" t="e">
        <f t="shared" si="2"/>
        <v>#DIV/0!</v>
      </c>
      <c r="I16" s="187" t="e">
        <f t="shared" si="2"/>
        <v>#DIV/0!</v>
      </c>
      <c r="J16" s="133"/>
      <c r="K16" s="133"/>
    </row>
    <row r="17" spans="1:11" x14ac:dyDescent="0.2">
      <c r="A17" s="498"/>
      <c r="B17" s="188" t="s">
        <v>113</v>
      </c>
      <c r="C17" s="189">
        <f>C15</f>
        <v>0</v>
      </c>
      <c r="D17" s="190">
        <f t="shared" ref="D17:H18" si="3">D15+C17</f>
        <v>0</v>
      </c>
      <c r="E17" s="191">
        <f t="shared" si="3"/>
        <v>0</v>
      </c>
      <c r="F17" s="191">
        <f t="shared" si="3"/>
        <v>0</v>
      </c>
      <c r="G17" s="191">
        <f t="shared" si="3"/>
        <v>0</v>
      </c>
      <c r="H17" s="189">
        <f t="shared" si="3"/>
        <v>0</v>
      </c>
      <c r="I17" s="191">
        <f>H17+I15</f>
        <v>0</v>
      </c>
      <c r="J17" s="133"/>
      <c r="K17" s="133"/>
    </row>
    <row r="18" spans="1:11" ht="14.25" customHeight="1" x14ac:dyDescent="0.2">
      <c r="A18" s="498"/>
      <c r="B18" s="192" t="s">
        <v>114</v>
      </c>
      <c r="C18" s="193" t="e">
        <f>C16</f>
        <v>#DIV/0!</v>
      </c>
      <c r="D18" s="194" t="e">
        <f t="shared" si="3"/>
        <v>#DIV/0!</v>
      </c>
      <c r="E18" s="195" t="e">
        <f t="shared" si="3"/>
        <v>#DIV/0!</v>
      </c>
      <c r="F18" s="195" t="e">
        <f t="shared" si="3"/>
        <v>#DIV/0!</v>
      </c>
      <c r="G18" s="195" t="e">
        <f t="shared" si="3"/>
        <v>#DIV/0!</v>
      </c>
      <c r="H18" s="193" t="e">
        <f t="shared" si="3"/>
        <v>#DIV/0!</v>
      </c>
      <c r="I18" s="195" t="e">
        <f>H18+I16</f>
        <v>#DIV/0!</v>
      </c>
      <c r="J18" s="133"/>
      <c r="K18" s="133"/>
    </row>
    <row r="19" spans="1:11" ht="13.5" customHeight="1" x14ac:dyDescent="0.2">
      <c r="A19" s="499" t="s">
        <v>21</v>
      </c>
      <c r="B19" s="196" t="s">
        <v>111</v>
      </c>
      <c r="C19" s="197" t="e">
        <f t="shared" ref="C19:I19" si="4">C11+C15</f>
        <v>#DIV/0!</v>
      </c>
      <c r="D19" s="198" t="e">
        <f t="shared" si="4"/>
        <v>#DIV/0!</v>
      </c>
      <c r="E19" s="199" t="e">
        <f t="shared" si="4"/>
        <v>#DIV/0!</v>
      </c>
      <c r="F19" s="199" t="e">
        <f t="shared" si="4"/>
        <v>#DIV/0!</v>
      </c>
      <c r="G19" s="199" t="e">
        <f t="shared" si="4"/>
        <v>#DIV/0!</v>
      </c>
      <c r="H19" s="197" t="e">
        <f t="shared" si="4"/>
        <v>#DIV/0!</v>
      </c>
      <c r="I19" s="199" t="e">
        <f t="shared" si="4"/>
        <v>#DIV/0!</v>
      </c>
      <c r="J19" s="133"/>
      <c r="K19" s="133"/>
    </row>
    <row r="20" spans="1:11" x14ac:dyDescent="0.2">
      <c r="A20" s="499"/>
      <c r="B20" s="200" t="s">
        <v>112</v>
      </c>
      <c r="C20" s="201" t="e">
        <f t="shared" ref="C20:I20" si="5">C19/$I$43</f>
        <v>#DIV/0!</v>
      </c>
      <c r="D20" s="202" t="e">
        <f t="shared" si="5"/>
        <v>#DIV/0!</v>
      </c>
      <c r="E20" s="203" t="e">
        <f t="shared" si="5"/>
        <v>#DIV/0!</v>
      </c>
      <c r="F20" s="203" t="e">
        <f t="shared" si="5"/>
        <v>#DIV/0!</v>
      </c>
      <c r="G20" s="203" t="e">
        <f t="shared" si="5"/>
        <v>#DIV/0!</v>
      </c>
      <c r="H20" s="201" t="e">
        <f t="shared" si="5"/>
        <v>#DIV/0!</v>
      </c>
      <c r="I20" s="203" t="e">
        <f t="shared" si="5"/>
        <v>#DIV/0!</v>
      </c>
      <c r="J20" s="133"/>
      <c r="K20" s="133"/>
    </row>
    <row r="21" spans="1:11" x14ac:dyDescent="0.2">
      <c r="A21" s="499"/>
      <c r="B21" s="204" t="s">
        <v>113</v>
      </c>
      <c r="C21" s="205" t="e">
        <f>C19</f>
        <v>#DIV/0!</v>
      </c>
      <c r="D21" s="206" t="e">
        <f t="shared" ref="D21:H22" si="6">D19+C21</f>
        <v>#DIV/0!</v>
      </c>
      <c r="E21" s="207" t="e">
        <f t="shared" si="6"/>
        <v>#DIV/0!</v>
      </c>
      <c r="F21" s="207" t="e">
        <f t="shared" si="6"/>
        <v>#DIV/0!</v>
      </c>
      <c r="G21" s="207" t="e">
        <f t="shared" si="6"/>
        <v>#DIV/0!</v>
      </c>
      <c r="H21" s="205" t="e">
        <f t="shared" si="6"/>
        <v>#DIV/0!</v>
      </c>
      <c r="I21" s="207" t="e">
        <f>H21+I19</f>
        <v>#DIV/0!</v>
      </c>
      <c r="J21" s="133"/>
      <c r="K21" s="133"/>
    </row>
    <row r="22" spans="1:11" ht="14.25" customHeight="1" x14ac:dyDescent="0.2">
      <c r="A22" s="499"/>
      <c r="B22" s="208" t="s">
        <v>114</v>
      </c>
      <c r="C22" s="209" t="e">
        <f>C20</f>
        <v>#DIV/0!</v>
      </c>
      <c r="D22" s="210" t="e">
        <f t="shared" si="6"/>
        <v>#DIV/0!</v>
      </c>
      <c r="E22" s="211" t="e">
        <f t="shared" si="6"/>
        <v>#DIV/0!</v>
      </c>
      <c r="F22" s="211" t="e">
        <f t="shared" si="6"/>
        <v>#DIV/0!</v>
      </c>
      <c r="G22" s="211" t="e">
        <f t="shared" si="6"/>
        <v>#DIV/0!</v>
      </c>
      <c r="H22" s="209" t="e">
        <f t="shared" si="6"/>
        <v>#DIV/0!</v>
      </c>
      <c r="I22" s="211" t="e">
        <f>H22+I20</f>
        <v>#DIV/0!</v>
      </c>
      <c r="J22" s="133"/>
      <c r="K22" s="133"/>
    </row>
    <row r="23" spans="1:11" ht="14.25" customHeight="1" x14ac:dyDescent="0.2">
      <c r="A23" s="212"/>
      <c r="B23" s="212"/>
      <c r="C23" s="212"/>
      <c r="D23" s="212"/>
      <c r="E23" s="212"/>
      <c r="F23" s="212"/>
      <c r="G23" s="212"/>
      <c r="H23" s="212"/>
      <c r="I23" s="212"/>
      <c r="K23" s="133"/>
    </row>
    <row r="24" spans="1:11" ht="13.5" customHeight="1" x14ac:dyDescent="0.2">
      <c r="A24" s="500" t="s">
        <v>88</v>
      </c>
      <c r="B24" s="492" t="s">
        <v>89</v>
      </c>
      <c r="C24" s="493"/>
      <c r="D24" s="493"/>
      <c r="E24" s="493"/>
      <c r="F24" s="493"/>
      <c r="G24" s="493"/>
      <c r="H24" s="493"/>
      <c r="I24" s="493"/>
      <c r="J24" s="493"/>
      <c r="K24" s="493"/>
    </row>
    <row r="25" spans="1:11" ht="14.25" customHeight="1" x14ac:dyDescent="0.2">
      <c r="A25" s="500"/>
      <c r="B25" s="492"/>
      <c r="C25" s="137" t="s">
        <v>117</v>
      </c>
      <c r="D25" s="137" t="s">
        <v>118</v>
      </c>
      <c r="E25" s="137" t="s">
        <v>119</v>
      </c>
      <c r="F25" s="137" t="s">
        <v>120</v>
      </c>
      <c r="G25" s="137" t="s">
        <v>121</v>
      </c>
      <c r="H25" s="137" t="s">
        <v>122</v>
      </c>
      <c r="I25" s="137" t="s">
        <v>123</v>
      </c>
      <c r="J25" s="137" t="s">
        <v>124</v>
      </c>
      <c r="K25" s="137" t="s">
        <v>125</v>
      </c>
    </row>
    <row r="26" spans="1:11" ht="13.5" customHeight="1" x14ac:dyDescent="0.2">
      <c r="A26" s="494" t="s">
        <v>98</v>
      </c>
      <c r="B26" s="138" t="s">
        <v>126</v>
      </c>
      <c r="C26" s="141"/>
      <c r="D26" s="213"/>
      <c r="E26" s="141"/>
      <c r="F26" s="141"/>
      <c r="G26" s="141"/>
      <c r="H26" s="141"/>
      <c r="I26" s="214"/>
      <c r="J26" s="495" t="s">
        <v>127</v>
      </c>
      <c r="K26" s="495"/>
    </row>
    <row r="27" spans="1:11" x14ac:dyDescent="0.2">
      <c r="A27" s="494"/>
      <c r="B27" s="142" t="s">
        <v>100</v>
      </c>
      <c r="C27" s="145"/>
      <c r="D27" s="215"/>
      <c r="E27" s="145"/>
      <c r="F27" s="145"/>
      <c r="G27" s="145"/>
      <c r="H27" s="145"/>
      <c r="I27" s="216"/>
      <c r="J27" s="495"/>
      <c r="K27" s="495"/>
    </row>
    <row r="28" spans="1:11" ht="27.75" customHeight="1" x14ac:dyDescent="0.2">
      <c r="A28" s="494"/>
      <c r="B28" s="147" t="s">
        <v>102</v>
      </c>
      <c r="C28" s="150"/>
      <c r="D28" s="217"/>
      <c r="E28" s="150"/>
      <c r="F28" s="150"/>
      <c r="G28" s="150"/>
      <c r="H28" s="146" t="s">
        <v>101</v>
      </c>
      <c r="I28" s="218"/>
      <c r="J28" s="495"/>
      <c r="K28" s="495"/>
    </row>
    <row r="29" spans="1:11" ht="13.5" customHeight="1" x14ac:dyDescent="0.2">
      <c r="A29" s="496" t="s">
        <v>104</v>
      </c>
      <c r="B29" s="138" t="s">
        <v>105</v>
      </c>
      <c r="C29" s="141"/>
      <c r="D29" s="213"/>
      <c r="E29" s="141"/>
      <c r="F29" s="141"/>
      <c r="G29" s="141"/>
      <c r="H29" s="141"/>
      <c r="I29" s="214"/>
      <c r="J29" s="495"/>
      <c r="K29" s="495"/>
    </row>
    <row r="30" spans="1:11" ht="27" customHeight="1" x14ac:dyDescent="0.2">
      <c r="A30" s="496"/>
      <c r="B30" s="142" t="s">
        <v>106</v>
      </c>
      <c r="C30" s="155" t="s">
        <v>107</v>
      </c>
      <c r="D30" s="219"/>
      <c r="E30" s="153"/>
      <c r="F30" s="155" t="s">
        <v>107</v>
      </c>
      <c r="G30" s="153"/>
      <c r="H30" s="153"/>
      <c r="I30" s="220" t="s">
        <v>107</v>
      </c>
      <c r="J30" s="495"/>
      <c r="K30" s="495"/>
    </row>
    <row r="31" spans="1:11" ht="27.75" customHeight="1" x14ac:dyDescent="0.2">
      <c r="A31" s="496"/>
      <c r="B31" s="147" t="s">
        <v>109</v>
      </c>
      <c r="C31" s="157" t="s">
        <v>108</v>
      </c>
      <c r="D31" s="157" t="s">
        <v>108</v>
      </c>
      <c r="E31" s="157" t="s">
        <v>108</v>
      </c>
      <c r="F31" s="157" t="s">
        <v>108</v>
      </c>
      <c r="G31" s="157" t="s">
        <v>108</v>
      </c>
      <c r="H31" s="157" t="s">
        <v>108</v>
      </c>
      <c r="I31" s="221" t="s">
        <v>108</v>
      </c>
      <c r="J31" s="495"/>
      <c r="K31" s="495"/>
    </row>
    <row r="32" spans="1:11" ht="27.75" customHeight="1" x14ac:dyDescent="0.2">
      <c r="A32" s="496"/>
      <c r="B32" s="222" t="s">
        <v>128</v>
      </c>
      <c r="C32" s="161"/>
      <c r="D32" s="161"/>
      <c r="E32" s="161"/>
      <c r="F32" s="161"/>
      <c r="G32" s="161"/>
      <c r="H32" s="161"/>
      <c r="I32" s="223" t="s">
        <v>129</v>
      </c>
      <c r="J32" s="495"/>
      <c r="K32" s="495"/>
    </row>
    <row r="33" spans="1:11" ht="13.5" customHeight="1" x14ac:dyDescent="0.2">
      <c r="A33" s="497" t="s">
        <v>110</v>
      </c>
      <c r="B33" s="162" t="s">
        <v>111</v>
      </c>
      <c r="C33" s="165" t="e">
        <f>('CUSTOS FIXOS +CUSTO  MEDIDO'!F5+'CUSTOS FIXOS +CUSTO  MEDIDO'!F6+'CUSTOS FIXOS +CUSTO  MEDIDO'!F7+'CUSTOS FIXOS +CUSTO  MEDIDO'!F10+'CUSTOS FIXOS +CUSTO  MEDIDO'!F11+'CUSTOS FIXOS +CUSTO  MEDIDO'!F12)+('CUSTOS FIXOS +CUSTO  MEDIDO'!K18/8)</f>
        <v>#DIV/0!</v>
      </c>
      <c r="D33" s="224" t="e">
        <f>('CUSTOS FIXOS +CUSTO  MEDIDO'!F5+'CUSTOS FIXOS +CUSTO  MEDIDO'!F6+'CUSTOS FIXOS +CUSTO  MEDIDO'!F7+'CUSTOS FIXOS +CUSTO  MEDIDO'!F10+'CUSTOS FIXOS +CUSTO  MEDIDO'!F11+'CUSTOS FIXOS +CUSTO  MEDIDO'!F12)+('CUSTOS FIXOS +CUSTO  MEDIDO'!K18/8)</f>
        <v>#DIV/0!</v>
      </c>
      <c r="E33" s="165" t="e">
        <f>('CUSTOS FIXOS +CUSTO  MEDIDO'!F5+'CUSTOS FIXOS +CUSTO  MEDIDO'!F6+'CUSTOS FIXOS +CUSTO  MEDIDO'!F7+'CUSTOS FIXOS +CUSTO  MEDIDO'!F10+'CUSTOS FIXOS +CUSTO  MEDIDO'!F11+'CUSTOS FIXOS +CUSTO  MEDIDO'!F12)+('CUSTOS FIXOS +CUSTO  MEDIDO'!K18/8)</f>
        <v>#DIV/0!</v>
      </c>
      <c r="F33" s="165" t="e">
        <f>('CUSTOS FIXOS +CUSTO  MEDIDO'!F5+'CUSTOS FIXOS +CUSTO  MEDIDO'!F6+'CUSTOS FIXOS +CUSTO  MEDIDO'!F7+'CUSTOS FIXOS +CUSTO  MEDIDO'!F10+'CUSTOS FIXOS +CUSTO  MEDIDO'!F11+'CUSTOS FIXOS +CUSTO  MEDIDO'!F12)+('CUSTOS FIXOS +CUSTO  MEDIDO'!K18/8)</f>
        <v>#DIV/0!</v>
      </c>
      <c r="G33" s="165" t="e">
        <f>('CUSTOS FIXOS +CUSTO  MEDIDO'!F5+'CUSTOS FIXOS +CUSTO  MEDIDO'!F6+'CUSTOS FIXOS +CUSTO  MEDIDO'!F7+'CUSTOS FIXOS +CUSTO  MEDIDO'!F10+'CUSTOS FIXOS +CUSTO  MEDIDO'!F11+'CUSTOS FIXOS +CUSTO  MEDIDO'!F12)+('CUSTOS FIXOS +CUSTO  MEDIDO'!K18/8)</f>
        <v>#DIV/0!</v>
      </c>
      <c r="H33" s="165" t="e">
        <f>('CUSTOS FIXOS +CUSTO  MEDIDO'!F5+'CUSTOS FIXOS +CUSTO  MEDIDO'!F6+'CUSTOS FIXOS +CUSTO  MEDIDO'!F7+'CUSTOS FIXOS +CUSTO  MEDIDO'!F10+'CUSTOS FIXOS +CUSTO  MEDIDO'!F11+'CUSTOS FIXOS +CUSTO  MEDIDO'!F12)+('CUSTOS FIXOS +CUSTO  MEDIDO'!K18/8)</f>
        <v>#DIV/0!</v>
      </c>
      <c r="I33" s="225" t="e">
        <f>('CUSTOS FIXOS +CUSTO  MEDIDO'!F5+'CUSTOS FIXOS +CUSTO  MEDIDO'!F6+'CUSTOS FIXOS +CUSTO  MEDIDO'!F7+'CUSTOS FIXOS +CUSTO  MEDIDO'!F10+'CUSTOS FIXOS +CUSTO  MEDIDO'!F11+'CUSTOS FIXOS +CUSTO  MEDIDO'!F12)+('CUSTOS FIXOS +CUSTO  MEDIDO'!K18/8)</f>
        <v>#DIV/0!</v>
      </c>
      <c r="J33" s="495"/>
      <c r="K33" s="495"/>
    </row>
    <row r="34" spans="1:11" x14ac:dyDescent="0.2">
      <c r="A34" s="497"/>
      <c r="B34" s="167" t="s">
        <v>112</v>
      </c>
      <c r="C34" s="170" t="e">
        <f t="shared" ref="C34:I34" si="7">C33/$I$43</f>
        <v>#DIV/0!</v>
      </c>
      <c r="D34" s="170" t="e">
        <f t="shared" si="7"/>
        <v>#DIV/0!</v>
      </c>
      <c r="E34" s="170" t="e">
        <f t="shared" si="7"/>
        <v>#DIV/0!</v>
      </c>
      <c r="F34" s="170" t="e">
        <f t="shared" si="7"/>
        <v>#DIV/0!</v>
      </c>
      <c r="G34" s="170" t="e">
        <f t="shared" si="7"/>
        <v>#DIV/0!</v>
      </c>
      <c r="H34" s="170" t="e">
        <f t="shared" si="7"/>
        <v>#DIV/0!</v>
      </c>
      <c r="I34" s="226" t="e">
        <f t="shared" si="7"/>
        <v>#DIV/0!</v>
      </c>
      <c r="J34" s="495"/>
      <c r="K34" s="495"/>
    </row>
    <row r="35" spans="1:11" x14ac:dyDescent="0.2">
      <c r="A35" s="497"/>
      <c r="B35" s="171" t="s">
        <v>113</v>
      </c>
      <c r="C35" s="174" t="e">
        <f>C33+I13</f>
        <v>#DIV/0!</v>
      </c>
      <c r="D35" s="174" t="e">
        <f t="shared" ref="D35:I36" si="8">D33+C35</f>
        <v>#DIV/0!</v>
      </c>
      <c r="E35" s="174" t="e">
        <f t="shared" si="8"/>
        <v>#DIV/0!</v>
      </c>
      <c r="F35" s="174" t="e">
        <f t="shared" si="8"/>
        <v>#DIV/0!</v>
      </c>
      <c r="G35" s="174" t="e">
        <f t="shared" si="8"/>
        <v>#DIV/0!</v>
      </c>
      <c r="H35" s="174" t="e">
        <f t="shared" si="8"/>
        <v>#DIV/0!</v>
      </c>
      <c r="I35" s="227" t="e">
        <f t="shared" si="8"/>
        <v>#DIV/0!</v>
      </c>
      <c r="J35" s="495"/>
      <c r="K35" s="495"/>
    </row>
    <row r="36" spans="1:11" ht="14.25" customHeight="1" x14ac:dyDescent="0.2">
      <c r="A36" s="497"/>
      <c r="B36" s="175" t="s">
        <v>114</v>
      </c>
      <c r="C36" s="179" t="e">
        <f>C34+I14</f>
        <v>#DIV/0!</v>
      </c>
      <c r="D36" s="179" t="e">
        <f t="shared" si="8"/>
        <v>#DIV/0!</v>
      </c>
      <c r="E36" s="179" t="e">
        <f t="shared" si="8"/>
        <v>#DIV/0!</v>
      </c>
      <c r="F36" s="179" t="e">
        <f t="shared" si="8"/>
        <v>#DIV/0!</v>
      </c>
      <c r="G36" s="179" t="e">
        <f t="shared" si="8"/>
        <v>#DIV/0!</v>
      </c>
      <c r="H36" s="179" t="e">
        <f t="shared" si="8"/>
        <v>#DIV/0!</v>
      </c>
      <c r="I36" s="228" t="e">
        <f t="shared" si="8"/>
        <v>#DIV/0!</v>
      </c>
      <c r="J36" s="495"/>
      <c r="K36" s="495"/>
    </row>
    <row r="37" spans="1:11" ht="13.5" customHeight="1" x14ac:dyDescent="0.2">
      <c r="A37" s="498" t="s">
        <v>115</v>
      </c>
      <c r="B37" s="180" t="s">
        <v>116</v>
      </c>
      <c r="C37" s="183">
        <f>'CUSTOS VARIÁVEIS '!J24/12</f>
        <v>0</v>
      </c>
      <c r="D37" s="229">
        <f>'CUSTOS VARIÁVEIS '!J24/12</f>
        <v>0</v>
      </c>
      <c r="E37" s="183">
        <f>'CUSTOS VARIÁVEIS '!J24/12</f>
        <v>0</v>
      </c>
      <c r="F37" s="183">
        <f>'CUSTOS VARIÁVEIS '!J24/12</f>
        <v>0</v>
      </c>
      <c r="G37" s="183">
        <f>'CUSTOS VARIÁVEIS '!J24/12</f>
        <v>0</v>
      </c>
      <c r="H37" s="183">
        <f>'CUSTOS VARIÁVEIS '!J24/12</f>
        <v>0</v>
      </c>
      <c r="I37" s="230">
        <f>'CUSTOS VARIÁVEIS '!J24/12</f>
        <v>0</v>
      </c>
      <c r="J37" s="495"/>
      <c r="K37" s="495"/>
    </row>
    <row r="38" spans="1:11" x14ac:dyDescent="0.2">
      <c r="A38" s="498"/>
      <c r="B38" s="184" t="s">
        <v>112</v>
      </c>
      <c r="C38" s="187" t="e">
        <f t="shared" ref="C38:I38" si="9">C37/$I$43</f>
        <v>#DIV/0!</v>
      </c>
      <c r="D38" s="187" t="e">
        <f t="shared" si="9"/>
        <v>#DIV/0!</v>
      </c>
      <c r="E38" s="187" t="e">
        <f t="shared" si="9"/>
        <v>#DIV/0!</v>
      </c>
      <c r="F38" s="187" t="e">
        <f t="shared" si="9"/>
        <v>#DIV/0!</v>
      </c>
      <c r="G38" s="187" t="e">
        <f t="shared" si="9"/>
        <v>#DIV/0!</v>
      </c>
      <c r="H38" s="187" t="e">
        <f t="shared" si="9"/>
        <v>#DIV/0!</v>
      </c>
      <c r="I38" s="231" t="e">
        <f t="shared" si="9"/>
        <v>#DIV/0!</v>
      </c>
      <c r="J38" s="495"/>
      <c r="K38" s="495"/>
    </row>
    <row r="39" spans="1:11" x14ac:dyDescent="0.2">
      <c r="A39" s="498"/>
      <c r="B39" s="188" t="s">
        <v>113</v>
      </c>
      <c r="C39" s="191">
        <f>C37+I17</f>
        <v>0</v>
      </c>
      <c r="D39" s="191">
        <f t="shared" ref="D39:I40" si="10">D37+C39</f>
        <v>0</v>
      </c>
      <c r="E39" s="191">
        <f t="shared" si="10"/>
        <v>0</v>
      </c>
      <c r="F39" s="191">
        <f t="shared" si="10"/>
        <v>0</v>
      </c>
      <c r="G39" s="191">
        <f t="shared" si="10"/>
        <v>0</v>
      </c>
      <c r="H39" s="191">
        <f t="shared" si="10"/>
        <v>0</v>
      </c>
      <c r="I39" s="232">
        <f t="shared" si="10"/>
        <v>0</v>
      </c>
      <c r="J39" s="495"/>
      <c r="K39" s="495"/>
    </row>
    <row r="40" spans="1:11" ht="14.25" customHeight="1" x14ac:dyDescent="0.2">
      <c r="A40" s="498"/>
      <c r="B40" s="192" t="s">
        <v>114</v>
      </c>
      <c r="C40" s="195" t="e">
        <f>C38+I18</f>
        <v>#DIV/0!</v>
      </c>
      <c r="D40" s="195" t="e">
        <f t="shared" si="10"/>
        <v>#DIV/0!</v>
      </c>
      <c r="E40" s="195" t="e">
        <f t="shared" si="10"/>
        <v>#DIV/0!</v>
      </c>
      <c r="F40" s="195" t="e">
        <f t="shared" si="10"/>
        <v>#DIV/0!</v>
      </c>
      <c r="G40" s="195" t="e">
        <f t="shared" si="10"/>
        <v>#DIV/0!</v>
      </c>
      <c r="H40" s="195" t="e">
        <f t="shared" si="10"/>
        <v>#DIV/0!</v>
      </c>
      <c r="I40" s="233" t="e">
        <f t="shared" si="10"/>
        <v>#DIV/0!</v>
      </c>
      <c r="J40" s="495"/>
      <c r="K40" s="495"/>
    </row>
    <row r="41" spans="1:11" ht="13.5" customHeight="1" x14ac:dyDescent="0.2">
      <c r="A41" s="499" t="s">
        <v>21</v>
      </c>
      <c r="B41" s="196" t="s">
        <v>111</v>
      </c>
      <c r="C41" s="199" t="e">
        <f t="shared" ref="C41:I41" si="11">C33+C37</f>
        <v>#DIV/0!</v>
      </c>
      <c r="D41" s="199" t="e">
        <f t="shared" si="11"/>
        <v>#DIV/0!</v>
      </c>
      <c r="E41" s="199" t="e">
        <f t="shared" si="11"/>
        <v>#DIV/0!</v>
      </c>
      <c r="F41" s="199" t="e">
        <f t="shared" si="11"/>
        <v>#DIV/0!</v>
      </c>
      <c r="G41" s="199" t="e">
        <f t="shared" si="11"/>
        <v>#DIV/0!</v>
      </c>
      <c r="H41" s="199" t="e">
        <f t="shared" si="11"/>
        <v>#DIV/0!</v>
      </c>
      <c r="I41" s="234" t="e">
        <f t="shared" si="11"/>
        <v>#DIV/0!</v>
      </c>
      <c r="J41" s="495"/>
      <c r="K41" s="495"/>
    </row>
    <row r="42" spans="1:11" x14ac:dyDescent="0.2">
      <c r="A42" s="499"/>
      <c r="B42" s="200" t="s">
        <v>112</v>
      </c>
      <c r="C42" s="203" t="e">
        <f t="shared" ref="C42:I42" si="12">C41/$I$43</f>
        <v>#DIV/0!</v>
      </c>
      <c r="D42" s="203" t="e">
        <f t="shared" si="12"/>
        <v>#DIV/0!</v>
      </c>
      <c r="E42" s="203" t="e">
        <f t="shared" si="12"/>
        <v>#DIV/0!</v>
      </c>
      <c r="F42" s="203" t="e">
        <f t="shared" si="12"/>
        <v>#DIV/0!</v>
      </c>
      <c r="G42" s="203" t="e">
        <f t="shared" si="12"/>
        <v>#DIV/0!</v>
      </c>
      <c r="H42" s="203" t="e">
        <f t="shared" si="12"/>
        <v>#DIV/0!</v>
      </c>
      <c r="I42" s="235" t="e">
        <f t="shared" si="12"/>
        <v>#DIV/0!</v>
      </c>
      <c r="J42" s="495"/>
      <c r="K42" s="495"/>
    </row>
    <row r="43" spans="1:11" x14ac:dyDescent="0.2">
      <c r="A43" s="499"/>
      <c r="B43" s="204" t="s">
        <v>113</v>
      </c>
      <c r="C43" s="207" t="e">
        <f>C41+I21</f>
        <v>#DIV/0!</v>
      </c>
      <c r="D43" s="207" t="e">
        <f t="shared" ref="D43:I44" si="13">D41+C43</f>
        <v>#DIV/0!</v>
      </c>
      <c r="E43" s="207" t="e">
        <f t="shared" si="13"/>
        <v>#DIV/0!</v>
      </c>
      <c r="F43" s="207" t="e">
        <f t="shared" si="13"/>
        <v>#DIV/0!</v>
      </c>
      <c r="G43" s="207" t="e">
        <f t="shared" si="13"/>
        <v>#DIV/0!</v>
      </c>
      <c r="H43" s="207" t="e">
        <f t="shared" si="13"/>
        <v>#DIV/0!</v>
      </c>
      <c r="I43" s="236" t="e">
        <f t="shared" si="13"/>
        <v>#DIV/0!</v>
      </c>
      <c r="J43" s="495"/>
      <c r="K43" s="495"/>
    </row>
    <row r="44" spans="1:11" ht="14.25" customHeight="1" x14ac:dyDescent="0.2">
      <c r="A44" s="499"/>
      <c r="B44" s="208" t="s">
        <v>114</v>
      </c>
      <c r="C44" s="211" t="e">
        <f>C42+I22</f>
        <v>#DIV/0!</v>
      </c>
      <c r="D44" s="211" t="e">
        <f t="shared" si="13"/>
        <v>#DIV/0!</v>
      </c>
      <c r="E44" s="211" t="e">
        <f t="shared" si="13"/>
        <v>#DIV/0!</v>
      </c>
      <c r="F44" s="211" t="e">
        <f t="shared" si="13"/>
        <v>#DIV/0!</v>
      </c>
      <c r="G44" s="211" t="e">
        <f t="shared" si="13"/>
        <v>#DIV/0!</v>
      </c>
      <c r="H44" s="211" t="e">
        <f t="shared" si="13"/>
        <v>#DIV/0!</v>
      </c>
      <c r="I44" s="237" t="e">
        <f t="shared" si="13"/>
        <v>#DIV/0!</v>
      </c>
      <c r="J44" s="495"/>
      <c r="K44" s="495"/>
    </row>
    <row r="45" spans="1:11" x14ac:dyDescent="0.2">
      <c r="J45" s="133"/>
      <c r="K45" s="133"/>
    </row>
    <row r="46" spans="1:11" ht="27.75" customHeight="1" x14ac:dyDescent="0.2">
      <c r="A46" s="491" t="s">
        <v>130</v>
      </c>
      <c r="B46" s="491"/>
      <c r="C46" s="491"/>
      <c r="D46" s="491"/>
      <c r="E46" s="491"/>
      <c r="F46" s="491"/>
      <c r="G46" s="491"/>
      <c r="H46" s="491"/>
      <c r="I46" s="491"/>
      <c r="J46" s="415"/>
      <c r="K46" s="415"/>
    </row>
    <row r="47" spans="1:11" ht="29.45" customHeight="1" x14ac:dyDescent="0.2">
      <c r="A47" s="491" t="s">
        <v>131</v>
      </c>
      <c r="B47" s="491"/>
      <c r="C47" s="491"/>
      <c r="D47" s="491"/>
      <c r="E47" s="491"/>
      <c r="F47" s="491"/>
      <c r="G47" s="491"/>
      <c r="H47" s="491"/>
      <c r="I47" s="491"/>
      <c r="J47" s="415"/>
      <c r="K47" s="415"/>
    </row>
    <row r="49" spans="4:5" x14ac:dyDescent="0.2">
      <c r="D49" s="238"/>
    </row>
    <row r="50" spans="4:5" x14ac:dyDescent="0.2">
      <c r="D50" s="238"/>
      <c r="E50" s="238"/>
    </row>
  </sheetData>
  <mergeCells count="20">
    <mergeCell ref="B1:I1"/>
    <mergeCell ref="A3:A4"/>
    <mergeCell ref="B3:B4"/>
    <mergeCell ref="D3:I3"/>
    <mergeCell ref="A5:A7"/>
    <mergeCell ref="A8:A10"/>
    <mergeCell ref="A11:A14"/>
    <mergeCell ref="A15:A18"/>
    <mergeCell ref="A19:A22"/>
    <mergeCell ref="A24:A25"/>
    <mergeCell ref="A47:I47"/>
    <mergeCell ref="A46:I46"/>
    <mergeCell ref="B24:B25"/>
    <mergeCell ref="C24:K24"/>
    <mergeCell ref="A26:A28"/>
    <mergeCell ref="J26:K44"/>
    <mergeCell ref="A29:A32"/>
    <mergeCell ref="A33:A36"/>
    <mergeCell ref="A37:A40"/>
    <mergeCell ref="A41:A44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C4BD97"/>
    <pageSetUpPr fitToPage="1"/>
  </sheetPr>
  <dimension ref="A1:K27"/>
  <sheetViews>
    <sheetView zoomScale="110" zoomScaleNormal="110" workbookViewId="0">
      <selection activeCell="M18" sqref="M18"/>
    </sheetView>
  </sheetViews>
  <sheetFormatPr defaultColWidth="9.140625" defaultRowHeight="15.75" x14ac:dyDescent="0.2"/>
  <cols>
    <col min="1" max="1" width="12" style="301" customWidth="1"/>
    <col min="2" max="2" width="58.42578125" style="301" customWidth="1"/>
    <col min="3" max="3" width="6.28515625" style="302" customWidth="1"/>
    <col min="4" max="4" width="5.7109375" style="303" customWidth="1"/>
    <col min="5" max="5" width="12.28515625" style="301" customWidth="1"/>
    <col min="6" max="6" width="11.28515625" style="301" customWidth="1"/>
    <col min="7" max="7" width="15.28515625" style="301" customWidth="1"/>
    <col min="8" max="8" width="9.7109375" style="301" customWidth="1"/>
    <col min="9" max="9" width="11" style="301" customWidth="1"/>
    <col min="10" max="10" width="10.42578125" style="301" customWidth="1"/>
    <col min="11" max="11" width="10.7109375" style="301" customWidth="1"/>
    <col min="12" max="16384" width="9.140625" style="301"/>
  </cols>
  <sheetData>
    <row r="1" spans="1:11" s="305" customFormat="1" ht="15" customHeight="1" x14ac:dyDescent="0.2">
      <c r="A1" s="304" t="s">
        <v>11</v>
      </c>
      <c r="B1" s="506" t="s">
        <v>235</v>
      </c>
      <c r="C1" s="506"/>
      <c r="D1" s="506"/>
      <c r="E1" s="506"/>
      <c r="F1" s="506"/>
      <c r="G1" s="506"/>
      <c r="H1" s="506"/>
      <c r="I1" s="506"/>
      <c r="J1" s="506"/>
      <c r="K1" s="506"/>
    </row>
    <row r="2" spans="1:11" ht="15" customHeight="1" x14ac:dyDescent="0.25">
      <c r="A2" s="306"/>
      <c r="B2" s="307"/>
      <c r="C2" s="8"/>
      <c r="D2" s="308"/>
      <c r="E2" s="308"/>
      <c r="F2" s="309"/>
      <c r="G2" s="310"/>
    </row>
    <row r="3" spans="1:11" ht="55.5" customHeight="1" x14ac:dyDescent="0.2">
      <c r="A3" s="507" t="s">
        <v>236</v>
      </c>
      <c r="B3" s="507"/>
      <c r="C3" s="507"/>
      <c r="D3" s="507"/>
      <c r="E3" s="507"/>
      <c r="F3" s="507"/>
      <c r="G3" s="507"/>
      <c r="H3" s="507"/>
      <c r="I3" s="507"/>
      <c r="J3" s="507"/>
      <c r="K3" s="507"/>
    </row>
    <row r="4" spans="1:11" ht="15" customHeight="1" x14ac:dyDescent="0.25">
      <c r="A4" s="311"/>
      <c r="B4" s="311"/>
      <c r="C4" s="312"/>
      <c r="D4" s="313"/>
      <c r="E4" s="313"/>
      <c r="F4" s="314"/>
      <c r="G4" s="314"/>
    </row>
    <row r="5" spans="1:11" ht="15" customHeight="1" x14ac:dyDescent="0.2">
      <c r="A5" s="508" t="s">
        <v>237</v>
      </c>
      <c r="B5" s="508"/>
      <c r="C5" s="508"/>
      <c r="D5" s="508"/>
      <c r="E5" s="508"/>
      <c r="F5" s="508"/>
      <c r="G5" s="508"/>
      <c r="H5" s="508"/>
      <c r="I5" s="508"/>
      <c r="J5" s="508"/>
      <c r="K5" s="508"/>
    </row>
    <row r="6" spans="1:11" ht="15" customHeight="1" x14ac:dyDescent="0.25">
      <c r="A6" s="315" t="s">
        <v>238</v>
      </c>
      <c r="B6" s="316"/>
      <c r="C6" s="316"/>
      <c r="D6" s="317"/>
      <c r="E6" s="318"/>
      <c r="F6" s="319"/>
      <c r="G6" s="320"/>
      <c r="H6" s="320"/>
      <c r="I6" s="320"/>
      <c r="J6" s="321"/>
      <c r="K6" s="529"/>
    </row>
    <row r="7" spans="1:11" ht="15" customHeight="1" x14ac:dyDescent="0.25">
      <c r="A7" s="315" t="s">
        <v>239</v>
      </c>
      <c r="B7" s="316"/>
      <c r="C7" s="316"/>
      <c r="D7" s="317"/>
      <c r="E7" s="318"/>
      <c r="F7" s="319"/>
      <c r="G7" s="320"/>
      <c r="H7" s="320"/>
      <c r="I7" s="320"/>
      <c r="J7" s="321"/>
      <c r="K7" s="322">
        <v>0</v>
      </c>
    </row>
    <row r="8" spans="1:11" ht="15" customHeight="1" x14ac:dyDescent="0.25">
      <c r="A8" s="315" t="s">
        <v>240</v>
      </c>
      <c r="B8" s="316"/>
      <c r="C8" s="316"/>
      <c r="D8" s="317"/>
      <c r="E8" s="318"/>
      <c r="F8" s="319"/>
      <c r="G8" s="320"/>
      <c r="H8" s="320"/>
      <c r="I8" s="320"/>
      <c r="J8" s="321"/>
      <c r="K8" s="322">
        <f>K6+K7</f>
        <v>0</v>
      </c>
    </row>
    <row r="9" spans="1:11" ht="15" customHeight="1" x14ac:dyDescent="0.25">
      <c r="A9" s="315" t="s">
        <v>241</v>
      </c>
      <c r="B9" s="316"/>
      <c r="C9" s="316"/>
      <c r="D9" s="317"/>
      <c r="E9" s="318"/>
      <c r="F9" s="319"/>
      <c r="G9" s="320"/>
      <c r="H9" s="320"/>
      <c r="I9" s="320"/>
      <c r="J9" s="321"/>
      <c r="K9" s="529"/>
    </row>
    <row r="10" spans="1:11" ht="15" customHeight="1" x14ac:dyDescent="0.25">
      <c r="A10" s="323" t="s">
        <v>208</v>
      </c>
      <c r="B10" s="324"/>
      <c r="C10" s="324"/>
      <c r="D10" s="317"/>
      <c r="E10" s="324"/>
      <c r="F10" s="319"/>
      <c r="G10" s="320"/>
      <c r="H10" s="320"/>
      <c r="I10" s="320"/>
      <c r="J10" s="321"/>
      <c r="K10" s="529"/>
    </row>
    <row r="11" spans="1:11" ht="15" customHeight="1" x14ac:dyDescent="0.25">
      <c r="A11" s="323" t="s">
        <v>209</v>
      </c>
      <c r="B11" s="324"/>
      <c r="C11" s="324"/>
      <c r="D11" s="317"/>
      <c r="E11" s="324"/>
      <c r="F11" s="319"/>
      <c r="G11" s="320"/>
      <c r="H11" s="320"/>
      <c r="I11" s="320"/>
      <c r="J11" s="321"/>
      <c r="K11" s="529"/>
    </row>
    <row r="12" spans="1:11" ht="15" customHeight="1" x14ac:dyDescent="0.25">
      <c r="A12" s="323" t="s">
        <v>210</v>
      </c>
      <c r="B12" s="324"/>
      <c r="C12" s="324"/>
      <c r="D12" s="317"/>
      <c r="E12" s="324"/>
      <c r="F12" s="319"/>
      <c r="G12" s="320"/>
      <c r="H12" s="320"/>
      <c r="I12" s="320"/>
      <c r="J12" s="321"/>
      <c r="K12" s="322"/>
    </row>
    <row r="13" spans="1:11" ht="15" customHeight="1" x14ac:dyDescent="0.25">
      <c r="A13" s="325" t="s">
        <v>211</v>
      </c>
      <c r="B13" s="326"/>
      <c r="C13" s="326"/>
      <c r="D13" s="317"/>
      <c r="E13" s="320"/>
      <c r="F13" s="319"/>
      <c r="G13" s="327"/>
      <c r="H13" s="320"/>
      <c r="I13" s="321"/>
      <c r="J13" s="328">
        <f>J14+J15+J16</f>
        <v>0</v>
      </c>
      <c r="K13" s="329"/>
    </row>
    <row r="14" spans="1:11" ht="15" customHeight="1" x14ac:dyDescent="0.25">
      <c r="A14" s="315" t="s">
        <v>212</v>
      </c>
      <c r="B14" s="316"/>
      <c r="C14" s="324"/>
      <c r="D14" s="317"/>
      <c r="E14" s="320"/>
      <c r="F14" s="319"/>
      <c r="G14" s="330"/>
      <c r="H14" s="320"/>
      <c r="I14" s="321"/>
      <c r="J14" s="529"/>
      <c r="K14" s="331"/>
    </row>
    <row r="15" spans="1:11" ht="15" customHeight="1" x14ac:dyDescent="0.25">
      <c r="A15" s="315" t="s">
        <v>213</v>
      </c>
      <c r="B15" s="316"/>
      <c r="C15" s="324"/>
      <c r="D15" s="317"/>
      <c r="E15" s="320"/>
      <c r="F15" s="319"/>
      <c r="G15" s="330"/>
      <c r="H15" s="320"/>
      <c r="I15" s="321"/>
      <c r="J15" s="529"/>
      <c r="K15" s="331"/>
    </row>
    <row r="16" spans="1:11" ht="15" customHeight="1" x14ac:dyDescent="0.25">
      <c r="A16" s="315" t="s">
        <v>214</v>
      </c>
      <c r="B16" s="316"/>
      <c r="C16" s="324"/>
      <c r="D16" s="317"/>
      <c r="E16" s="320"/>
      <c r="F16" s="319"/>
      <c r="G16" s="330"/>
      <c r="H16" s="320"/>
      <c r="I16" s="321"/>
      <c r="J16" s="529"/>
      <c r="K16" s="332"/>
    </row>
    <row r="17" spans="1:11" ht="15" customHeight="1" x14ac:dyDescent="0.25">
      <c r="A17" s="333"/>
      <c r="B17" s="334"/>
      <c r="C17" s="335"/>
      <c r="D17" s="336"/>
      <c r="E17" s="337"/>
      <c r="F17" s="338"/>
      <c r="G17" s="339"/>
    </row>
    <row r="18" spans="1:11" ht="15" customHeight="1" x14ac:dyDescent="0.2">
      <c r="A18" s="340" t="s">
        <v>242</v>
      </c>
      <c r="B18" s="341" t="s">
        <v>243</v>
      </c>
      <c r="C18" s="503" t="s">
        <v>244</v>
      </c>
      <c r="D18" s="503"/>
      <c r="E18" s="503"/>
      <c r="F18" s="503"/>
      <c r="G18" s="503"/>
      <c r="H18" s="503"/>
      <c r="I18" s="503"/>
      <c r="J18" s="503"/>
      <c r="K18" s="342">
        <f>(1+K8+K10)*(1+K11)*(1+K12)</f>
        <v>1</v>
      </c>
    </row>
    <row r="19" spans="1:11" ht="15" customHeight="1" x14ac:dyDescent="0.2">
      <c r="A19" s="340" t="s">
        <v>245</v>
      </c>
      <c r="B19" s="341" t="s">
        <v>246</v>
      </c>
      <c r="C19" s="503" t="s">
        <v>247</v>
      </c>
      <c r="D19" s="503"/>
      <c r="E19" s="503"/>
      <c r="F19" s="503"/>
      <c r="G19" s="503"/>
      <c r="H19" s="503"/>
      <c r="I19" s="503"/>
      <c r="J19" s="503"/>
      <c r="K19" s="342">
        <f>ROUND(((1+K9+K10)*(1+K11)*(1+K12)),2)</f>
        <v>1</v>
      </c>
    </row>
    <row r="20" spans="1:11" ht="15" customHeight="1" x14ac:dyDescent="0.2">
      <c r="A20" s="340" t="s">
        <v>248</v>
      </c>
      <c r="B20" s="341" t="s">
        <v>249</v>
      </c>
      <c r="C20" s="503" t="s">
        <v>231</v>
      </c>
      <c r="D20" s="503"/>
      <c r="E20" s="503"/>
      <c r="F20" s="503"/>
      <c r="G20" s="503"/>
      <c r="H20" s="503"/>
      <c r="I20" s="503"/>
      <c r="J20" s="503"/>
      <c r="K20" s="342">
        <f>ROUND(((1+K10)*(1+K11)*(1+K12)),2)</f>
        <v>1</v>
      </c>
    </row>
    <row r="21" spans="1:11" ht="15" customHeight="1" x14ac:dyDescent="0.2">
      <c r="A21" s="340" t="s">
        <v>250</v>
      </c>
      <c r="B21" s="341" t="s">
        <v>17</v>
      </c>
      <c r="C21" s="503" t="s">
        <v>226</v>
      </c>
      <c r="D21" s="503"/>
      <c r="E21" s="503"/>
      <c r="F21" s="503"/>
      <c r="G21" s="503"/>
      <c r="H21" s="503"/>
      <c r="I21" s="503"/>
      <c r="J21" s="503"/>
      <c r="K21" s="342">
        <f>ROUND(((1+K11)*(1+K12)),2)</f>
        <v>1</v>
      </c>
    </row>
    <row r="22" spans="1:11" ht="15" customHeight="1" x14ac:dyDescent="0.25">
      <c r="A22" s="343"/>
      <c r="B22" s="311"/>
      <c r="C22" s="344"/>
      <c r="D22" s="345"/>
      <c r="E22" s="346"/>
      <c r="F22" s="347"/>
      <c r="G22" s="348"/>
    </row>
    <row r="23" spans="1:11" ht="15" customHeight="1" x14ac:dyDescent="0.2">
      <c r="A23" s="504" t="s">
        <v>251</v>
      </c>
      <c r="B23" s="504"/>
      <c r="C23" s="504"/>
      <c r="D23" s="504"/>
      <c r="E23" s="504"/>
      <c r="F23" s="504"/>
      <c r="G23" s="504"/>
      <c r="H23" s="504"/>
      <c r="I23" s="504"/>
      <c r="J23" s="504"/>
      <c r="K23" s="504"/>
    </row>
    <row r="24" spans="1:11" ht="15" customHeight="1" x14ac:dyDescent="0.25">
      <c r="A24" s="343"/>
      <c r="B24" s="311"/>
      <c r="C24" s="344"/>
      <c r="D24" s="345"/>
      <c r="E24" s="346"/>
      <c r="F24" s="347"/>
      <c r="G24" s="348"/>
    </row>
    <row r="25" spans="1:11" ht="15" customHeight="1" x14ac:dyDescent="0.2">
      <c r="A25" s="505"/>
      <c r="B25" s="505"/>
      <c r="C25" s="505"/>
      <c r="D25" s="505"/>
      <c r="E25" s="505"/>
      <c r="F25" s="505"/>
      <c r="G25" s="505"/>
    </row>
    <row r="26" spans="1:11" ht="15" customHeight="1" x14ac:dyDescent="0.2"/>
    <row r="27" spans="1:11" ht="15" customHeight="1" x14ac:dyDescent="0.2"/>
  </sheetData>
  <mergeCells count="9">
    <mergeCell ref="C20:J20"/>
    <mergeCell ref="C21:J21"/>
    <mergeCell ref="A23:K23"/>
    <mergeCell ref="A25:G25"/>
    <mergeCell ref="B1:K1"/>
    <mergeCell ref="A3:K3"/>
    <mergeCell ref="A5:K5"/>
    <mergeCell ref="C18:J18"/>
    <mergeCell ref="C19:J19"/>
  </mergeCells>
  <printOptions horizontalCentered="1"/>
  <pageMargins left="0.51180555555555596" right="0.51180555555555596" top="0.78749999999999998" bottom="0.78749999999999998" header="0.511811023622047" footer="0.511811023622047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84807"/>
    <pageSetUpPr fitToPage="1"/>
  </sheetPr>
  <dimension ref="A1:K104"/>
  <sheetViews>
    <sheetView zoomScale="150" zoomScaleNormal="150" workbookViewId="0">
      <selection activeCell="I9" sqref="I9"/>
    </sheetView>
  </sheetViews>
  <sheetFormatPr defaultColWidth="9.140625" defaultRowHeight="12.75" x14ac:dyDescent="0.2"/>
  <cols>
    <col min="1" max="1" width="10.42578125" style="239" customWidth="1"/>
    <col min="2" max="2" width="59" style="239" customWidth="1"/>
    <col min="3" max="3" width="10.7109375" style="240" customWidth="1"/>
    <col min="4" max="4" width="13.28515625" style="239" customWidth="1"/>
    <col min="5" max="8" width="5.42578125" style="241" customWidth="1"/>
    <col min="9" max="9" width="26" style="241" customWidth="1"/>
    <col min="10" max="10" width="5.7109375" style="241" customWidth="1"/>
    <col min="11" max="11" width="5.42578125" style="241" customWidth="1"/>
    <col min="12" max="240" width="9.140625" style="239"/>
    <col min="241" max="241" width="8" style="239" customWidth="1"/>
    <col min="242" max="242" width="48.42578125" style="239" customWidth="1"/>
    <col min="243" max="243" width="12.7109375" style="239" customWidth="1"/>
    <col min="244" max="244" width="9.42578125" style="239" customWidth="1"/>
    <col min="245" max="245" width="15.7109375" style="239" customWidth="1"/>
    <col min="246" max="246" width="12.28515625" style="239" customWidth="1"/>
    <col min="247" max="247" width="9.140625" style="239"/>
    <col min="248" max="248" width="16" style="239" customWidth="1"/>
    <col min="249" max="249" width="23.42578125" style="239" customWidth="1"/>
    <col min="250" max="250" width="10.42578125" style="239" customWidth="1"/>
    <col min="251" max="252" width="10.140625" style="239" customWidth="1"/>
    <col min="253" max="253" width="26.7109375" style="239" customWidth="1"/>
    <col min="254" max="254" width="54.28515625" style="239" customWidth="1"/>
    <col min="255" max="496" width="9.140625" style="239"/>
    <col min="497" max="497" width="8" style="239" customWidth="1"/>
    <col min="498" max="498" width="48.42578125" style="239" customWidth="1"/>
    <col min="499" max="499" width="12.7109375" style="239" customWidth="1"/>
    <col min="500" max="500" width="9.42578125" style="239" customWidth="1"/>
    <col min="501" max="501" width="15.7109375" style="239" customWidth="1"/>
    <col min="502" max="502" width="12.28515625" style="239" customWidth="1"/>
    <col min="503" max="503" width="9.140625" style="239"/>
    <col min="504" max="504" width="16" style="239" customWidth="1"/>
    <col min="505" max="505" width="23.42578125" style="239" customWidth="1"/>
    <col min="506" max="506" width="10.42578125" style="239" customWidth="1"/>
    <col min="507" max="508" width="10.140625" style="239" customWidth="1"/>
    <col min="509" max="509" width="26.7109375" style="239" customWidth="1"/>
    <col min="510" max="510" width="54.28515625" style="239" customWidth="1"/>
    <col min="511" max="752" width="9.140625" style="239"/>
    <col min="753" max="753" width="8" style="239" customWidth="1"/>
    <col min="754" max="754" width="48.42578125" style="239" customWidth="1"/>
    <col min="755" max="755" width="12.7109375" style="239" customWidth="1"/>
    <col min="756" max="756" width="9.42578125" style="239" customWidth="1"/>
    <col min="757" max="757" width="15.7109375" style="239" customWidth="1"/>
    <col min="758" max="758" width="12.28515625" style="239" customWidth="1"/>
    <col min="759" max="759" width="9.140625" style="239"/>
    <col min="760" max="760" width="16" style="239" customWidth="1"/>
    <col min="761" max="761" width="23.42578125" style="239" customWidth="1"/>
    <col min="762" max="762" width="10.42578125" style="239" customWidth="1"/>
    <col min="763" max="764" width="10.140625" style="239" customWidth="1"/>
    <col min="765" max="765" width="26.7109375" style="239" customWidth="1"/>
    <col min="766" max="766" width="54.28515625" style="239" customWidth="1"/>
    <col min="767" max="1008" width="9.140625" style="239"/>
    <col min="1009" max="1009" width="8" style="239" customWidth="1"/>
    <col min="1010" max="1010" width="48.42578125" style="239" customWidth="1"/>
    <col min="1011" max="1011" width="12.7109375" style="239" customWidth="1"/>
    <col min="1012" max="1012" width="9.42578125" style="239" customWidth="1"/>
    <col min="1013" max="1013" width="15.7109375" style="239" customWidth="1"/>
    <col min="1014" max="1014" width="12.28515625" style="239" customWidth="1"/>
    <col min="1015" max="1015" width="9.140625" style="239"/>
    <col min="1016" max="1016" width="16" style="239" customWidth="1"/>
    <col min="1017" max="1017" width="23.42578125" style="239" customWidth="1"/>
    <col min="1018" max="1018" width="10.42578125" style="239" customWidth="1"/>
    <col min="1019" max="1020" width="10.140625" style="239" customWidth="1"/>
    <col min="1021" max="1021" width="26.7109375" style="239" customWidth="1"/>
    <col min="1022" max="1022" width="54.28515625" style="239" customWidth="1"/>
    <col min="1023" max="1264" width="9.140625" style="239"/>
    <col min="1265" max="1265" width="8" style="239" customWidth="1"/>
    <col min="1266" max="1266" width="48.42578125" style="239" customWidth="1"/>
    <col min="1267" max="1267" width="12.7109375" style="239" customWidth="1"/>
    <col min="1268" max="1268" width="9.42578125" style="239" customWidth="1"/>
    <col min="1269" max="1269" width="15.7109375" style="239" customWidth="1"/>
    <col min="1270" max="1270" width="12.28515625" style="239" customWidth="1"/>
    <col min="1271" max="1271" width="9.140625" style="239"/>
    <col min="1272" max="1272" width="16" style="239" customWidth="1"/>
    <col min="1273" max="1273" width="23.42578125" style="239" customWidth="1"/>
    <col min="1274" max="1274" width="10.42578125" style="239" customWidth="1"/>
    <col min="1275" max="1276" width="10.140625" style="239" customWidth="1"/>
    <col min="1277" max="1277" width="26.7109375" style="239" customWidth="1"/>
    <col min="1278" max="1278" width="54.28515625" style="239" customWidth="1"/>
    <col min="1279" max="1520" width="9.140625" style="239"/>
    <col min="1521" max="1521" width="8" style="239" customWidth="1"/>
    <col min="1522" max="1522" width="48.42578125" style="239" customWidth="1"/>
    <col min="1523" max="1523" width="12.7109375" style="239" customWidth="1"/>
    <col min="1524" max="1524" width="9.42578125" style="239" customWidth="1"/>
    <col min="1525" max="1525" width="15.7109375" style="239" customWidth="1"/>
    <col min="1526" max="1526" width="12.28515625" style="239" customWidth="1"/>
    <col min="1527" max="1527" width="9.140625" style="239"/>
    <col min="1528" max="1528" width="16" style="239" customWidth="1"/>
    <col min="1529" max="1529" width="23.42578125" style="239" customWidth="1"/>
    <col min="1530" max="1530" width="10.42578125" style="239" customWidth="1"/>
    <col min="1531" max="1532" width="10.140625" style="239" customWidth="1"/>
    <col min="1533" max="1533" width="26.7109375" style="239" customWidth="1"/>
    <col min="1534" max="1534" width="54.28515625" style="239" customWidth="1"/>
    <col min="1535" max="1776" width="9.140625" style="239"/>
    <col min="1777" max="1777" width="8" style="239" customWidth="1"/>
    <col min="1778" max="1778" width="48.42578125" style="239" customWidth="1"/>
    <col min="1779" max="1779" width="12.7109375" style="239" customWidth="1"/>
    <col min="1780" max="1780" width="9.42578125" style="239" customWidth="1"/>
    <col min="1781" max="1781" width="15.7109375" style="239" customWidth="1"/>
    <col min="1782" max="1782" width="12.28515625" style="239" customWidth="1"/>
    <col min="1783" max="1783" width="9.140625" style="239"/>
    <col min="1784" max="1784" width="16" style="239" customWidth="1"/>
    <col min="1785" max="1785" width="23.42578125" style="239" customWidth="1"/>
    <col min="1786" max="1786" width="10.42578125" style="239" customWidth="1"/>
    <col min="1787" max="1788" width="10.140625" style="239" customWidth="1"/>
    <col min="1789" max="1789" width="26.7109375" style="239" customWidth="1"/>
    <col min="1790" max="1790" width="54.28515625" style="239" customWidth="1"/>
    <col min="1791" max="2032" width="9.140625" style="239"/>
    <col min="2033" max="2033" width="8" style="239" customWidth="1"/>
    <col min="2034" max="2034" width="48.42578125" style="239" customWidth="1"/>
    <col min="2035" max="2035" width="12.7109375" style="239" customWidth="1"/>
    <col min="2036" max="2036" width="9.42578125" style="239" customWidth="1"/>
    <col min="2037" max="2037" width="15.7109375" style="239" customWidth="1"/>
    <col min="2038" max="2038" width="12.28515625" style="239" customWidth="1"/>
    <col min="2039" max="2039" width="9.140625" style="239"/>
    <col min="2040" max="2040" width="16" style="239" customWidth="1"/>
    <col min="2041" max="2041" width="23.42578125" style="239" customWidth="1"/>
    <col min="2042" max="2042" width="10.42578125" style="239" customWidth="1"/>
    <col min="2043" max="2044" width="10.140625" style="239" customWidth="1"/>
    <col min="2045" max="2045" width="26.7109375" style="239" customWidth="1"/>
    <col min="2046" max="2046" width="54.28515625" style="239" customWidth="1"/>
    <col min="2047" max="2288" width="9.140625" style="239"/>
    <col min="2289" max="2289" width="8" style="239" customWidth="1"/>
    <col min="2290" max="2290" width="48.42578125" style="239" customWidth="1"/>
    <col min="2291" max="2291" width="12.7109375" style="239" customWidth="1"/>
    <col min="2292" max="2292" width="9.42578125" style="239" customWidth="1"/>
    <col min="2293" max="2293" width="15.7109375" style="239" customWidth="1"/>
    <col min="2294" max="2294" width="12.28515625" style="239" customWidth="1"/>
    <col min="2295" max="2295" width="9.140625" style="239"/>
    <col min="2296" max="2296" width="16" style="239" customWidth="1"/>
    <col min="2297" max="2297" width="23.42578125" style="239" customWidth="1"/>
    <col min="2298" max="2298" width="10.42578125" style="239" customWidth="1"/>
    <col min="2299" max="2300" width="10.140625" style="239" customWidth="1"/>
    <col min="2301" max="2301" width="26.7109375" style="239" customWidth="1"/>
    <col min="2302" max="2302" width="54.28515625" style="239" customWidth="1"/>
    <col min="2303" max="2544" width="9.140625" style="239"/>
    <col min="2545" max="2545" width="8" style="239" customWidth="1"/>
    <col min="2546" max="2546" width="48.42578125" style="239" customWidth="1"/>
    <col min="2547" max="2547" width="12.7109375" style="239" customWidth="1"/>
    <col min="2548" max="2548" width="9.42578125" style="239" customWidth="1"/>
    <col min="2549" max="2549" width="15.7109375" style="239" customWidth="1"/>
    <col min="2550" max="2550" width="12.28515625" style="239" customWidth="1"/>
    <col min="2551" max="2551" width="9.140625" style="239"/>
    <col min="2552" max="2552" width="16" style="239" customWidth="1"/>
    <col min="2553" max="2553" width="23.42578125" style="239" customWidth="1"/>
    <col min="2554" max="2554" width="10.42578125" style="239" customWidth="1"/>
    <col min="2555" max="2556" width="10.140625" style="239" customWidth="1"/>
    <col min="2557" max="2557" width="26.7109375" style="239" customWidth="1"/>
    <col min="2558" max="2558" width="54.28515625" style="239" customWidth="1"/>
    <col min="2559" max="2800" width="9.140625" style="239"/>
    <col min="2801" max="2801" width="8" style="239" customWidth="1"/>
    <col min="2802" max="2802" width="48.42578125" style="239" customWidth="1"/>
    <col min="2803" max="2803" width="12.7109375" style="239" customWidth="1"/>
    <col min="2804" max="2804" width="9.42578125" style="239" customWidth="1"/>
    <col min="2805" max="2805" width="15.7109375" style="239" customWidth="1"/>
    <col min="2806" max="2806" width="12.28515625" style="239" customWidth="1"/>
    <col min="2807" max="2807" width="9.140625" style="239"/>
    <col min="2808" max="2808" width="16" style="239" customWidth="1"/>
    <col min="2809" max="2809" width="23.42578125" style="239" customWidth="1"/>
    <col min="2810" max="2810" width="10.42578125" style="239" customWidth="1"/>
    <col min="2811" max="2812" width="10.140625" style="239" customWidth="1"/>
    <col min="2813" max="2813" width="26.7109375" style="239" customWidth="1"/>
    <col min="2814" max="2814" width="54.28515625" style="239" customWidth="1"/>
    <col min="2815" max="3056" width="9.140625" style="239"/>
    <col min="3057" max="3057" width="8" style="239" customWidth="1"/>
    <col min="3058" max="3058" width="48.42578125" style="239" customWidth="1"/>
    <col min="3059" max="3059" width="12.7109375" style="239" customWidth="1"/>
    <col min="3060" max="3060" width="9.42578125" style="239" customWidth="1"/>
    <col min="3061" max="3061" width="15.7109375" style="239" customWidth="1"/>
    <col min="3062" max="3062" width="12.28515625" style="239" customWidth="1"/>
    <col min="3063" max="3063" width="9.140625" style="239"/>
    <col min="3064" max="3064" width="16" style="239" customWidth="1"/>
    <col min="3065" max="3065" width="23.42578125" style="239" customWidth="1"/>
    <col min="3066" max="3066" width="10.42578125" style="239" customWidth="1"/>
    <col min="3067" max="3068" width="10.140625" style="239" customWidth="1"/>
    <col min="3069" max="3069" width="26.7109375" style="239" customWidth="1"/>
    <col min="3070" max="3070" width="54.28515625" style="239" customWidth="1"/>
    <col min="3071" max="3312" width="9.140625" style="239"/>
    <col min="3313" max="3313" width="8" style="239" customWidth="1"/>
    <col min="3314" max="3314" width="48.42578125" style="239" customWidth="1"/>
    <col min="3315" max="3315" width="12.7109375" style="239" customWidth="1"/>
    <col min="3316" max="3316" width="9.42578125" style="239" customWidth="1"/>
    <col min="3317" max="3317" width="15.7109375" style="239" customWidth="1"/>
    <col min="3318" max="3318" width="12.28515625" style="239" customWidth="1"/>
    <col min="3319" max="3319" width="9.140625" style="239"/>
    <col min="3320" max="3320" width="16" style="239" customWidth="1"/>
    <col min="3321" max="3321" width="23.42578125" style="239" customWidth="1"/>
    <col min="3322" max="3322" width="10.42578125" style="239" customWidth="1"/>
    <col min="3323" max="3324" width="10.140625" style="239" customWidth="1"/>
    <col min="3325" max="3325" width="26.7109375" style="239" customWidth="1"/>
    <col min="3326" max="3326" width="54.28515625" style="239" customWidth="1"/>
    <col min="3327" max="3568" width="9.140625" style="239"/>
    <col min="3569" max="3569" width="8" style="239" customWidth="1"/>
    <col min="3570" max="3570" width="48.42578125" style="239" customWidth="1"/>
    <col min="3571" max="3571" width="12.7109375" style="239" customWidth="1"/>
    <col min="3572" max="3572" width="9.42578125" style="239" customWidth="1"/>
    <col min="3573" max="3573" width="15.7109375" style="239" customWidth="1"/>
    <col min="3574" max="3574" width="12.28515625" style="239" customWidth="1"/>
    <col min="3575" max="3575" width="9.140625" style="239"/>
    <col min="3576" max="3576" width="16" style="239" customWidth="1"/>
    <col min="3577" max="3577" width="23.42578125" style="239" customWidth="1"/>
    <col min="3578" max="3578" width="10.42578125" style="239" customWidth="1"/>
    <col min="3579" max="3580" width="10.140625" style="239" customWidth="1"/>
    <col min="3581" max="3581" width="26.7109375" style="239" customWidth="1"/>
    <col min="3582" max="3582" width="54.28515625" style="239" customWidth="1"/>
    <col min="3583" max="3824" width="9.140625" style="239"/>
    <col min="3825" max="3825" width="8" style="239" customWidth="1"/>
    <col min="3826" max="3826" width="48.42578125" style="239" customWidth="1"/>
    <col min="3827" max="3827" width="12.7109375" style="239" customWidth="1"/>
    <col min="3828" max="3828" width="9.42578125" style="239" customWidth="1"/>
    <col min="3829" max="3829" width="15.7109375" style="239" customWidth="1"/>
    <col min="3830" max="3830" width="12.28515625" style="239" customWidth="1"/>
    <col min="3831" max="3831" width="9.140625" style="239"/>
    <col min="3832" max="3832" width="16" style="239" customWidth="1"/>
    <col min="3833" max="3833" width="23.42578125" style="239" customWidth="1"/>
    <col min="3834" max="3834" width="10.42578125" style="239" customWidth="1"/>
    <col min="3835" max="3836" width="10.140625" style="239" customWidth="1"/>
    <col min="3837" max="3837" width="26.7109375" style="239" customWidth="1"/>
    <col min="3838" max="3838" width="54.28515625" style="239" customWidth="1"/>
    <col min="3839" max="4080" width="9.140625" style="239"/>
    <col min="4081" max="4081" width="8" style="239" customWidth="1"/>
    <col min="4082" max="4082" width="48.42578125" style="239" customWidth="1"/>
    <col min="4083" max="4083" width="12.7109375" style="239" customWidth="1"/>
    <col min="4084" max="4084" width="9.42578125" style="239" customWidth="1"/>
    <col min="4085" max="4085" width="15.7109375" style="239" customWidth="1"/>
    <col min="4086" max="4086" width="12.28515625" style="239" customWidth="1"/>
    <col min="4087" max="4087" width="9.140625" style="239"/>
    <col min="4088" max="4088" width="16" style="239" customWidth="1"/>
    <col min="4089" max="4089" width="23.42578125" style="239" customWidth="1"/>
    <col min="4090" max="4090" width="10.42578125" style="239" customWidth="1"/>
    <col min="4091" max="4092" width="10.140625" style="239" customWidth="1"/>
    <col min="4093" max="4093" width="26.7109375" style="239" customWidth="1"/>
    <col min="4094" max="4094" width="54.28515625" style="239" customWidth="1"/>
    <col min="4095" max="4336" width="9.140625" style="239"/>
    <col min="4337" max="4337" width="8" style="239" customWidth="1"/>
    <col min="4338" max="4338" width="48.42578125" style="239" customWidth="1"/>
    <col min="4339" max="4339" width="12.7109375" style="239" customWidth="1"/>
    <col min="4340" max="4340" width="9.42578125" style="239" customWidth="1"/>
    <col min="4341" max="4341" width="15.7109375" style="239" customWidth="1"/>
    <col min="4342" max="4342" width="12.28515625" style="239" customWidth="1"/>
    <col min="4343" max="4343" width="9.140625" style="239"/>
    <col min="4344" max="4344" width="16" style="239" customWidth="1"/>
    <col min="4345" max="4345" width="23.42578125" style="239" customWidth="1"/>
    <col min="4346" max="4346" width="10.42578125" style="239" customWidth="1"/>
    <col min="4347" max="4348" width="10.140625" style="239" customWidth="1"/>
    <col min="4349" max="4349" width="26.7109375" style="239" customWidth="1"/>
    <col min="4350" max="4350" width="54.28515625" style="239" customWidth="1"/>
    <col min="4351" max="4592" width="9.140625" style="239"/>
    <col min="4593" max="4593" width="8" style="239" customWidth="1"/>
    <col min="4594" max="4594" width="48.42578125" style="239" customWidth="1"/>
    <col min="4595" max="4595" width="12.7109375" style="239" customWidth="1"/>
    <col min="4596" max="4596" width="9.42578125" style="239" customWidth="1"/>
    <col min="4597" max="4597" width="15.7109375" style="239" customWidth="1"/>
    <col min="4598" max="4598" width="12.28515625" style="239" customWidth="1"/>
    <col min="4599" max="4599" width="9.140625" style="239"/>
    <col min="4600" max="4600" width="16" style="239" customWidth="1"/>
    <col min="4601" max="4601" width="23.42578125" style="239" customWidth="1"/>
    <col min="4602" max="4602" width="10.42578125" style="239" customWidth="1"/>
    <col min="4603" max="4604" width="10.140625" style="239" customWidth="1"/>
    <col min="4605" max="4605" width="26.7109375" style="239" customWidth="1"/>
    <col min="4606" max="4606" width="54.28515625" style="239" customWidth="1"/>
    <col min="4607" max="4848" width="9.140625" style="239"/>
    <col min="4849" max="4849" width="8" style="239" customWidth="1"/>
    <col min="4850" max="4850" width="48.42578125" style="239" customWidth="1"/>
    <col min="4851" max="4851" width="12.7109375" style="239" customWidth="1"/>
    <col min="4852" max="4852" width="9.42578125" style="239" customWidth="1"/>
    <col min="4853" max="4853" width="15.7109375" style="239" customWidth="1"/>
    <col min="4854" max="4854" width="12.28515625" style="239" customWidth="1"/>
    <col min="4855" max="4855" width="9.140625" style="239"/>
    <col min="4856" max="4856" width="16" style="239" customWidth="1"/>
    <col min="4857" max="4857" width="23.42578125" style="239" customWidth="1"/>
    <col min="4858" max="4858" width="10.42578125" style="239" customWidth="1"/>
    <col min="4859" max="4860" width="10.140625" style="239" customWidth="1"/>
    <col min="4861" max="4861" width="26.7109375" style="239" customWidth="1"/>
    <col min="4862" max="4862" width="54.28515625" style="239" customWidth="1"/>
    <col min="4863" max="5104" width="9.140625" style="239"/>
    <col min="5105" max="5105" width="8" style="239" customWidth="1"/>
    <col min="5106" max="5106" width="48.42578125" style="239" customWidth="1"/>
    <col min="5107" max="5107" width="12.7109375" style="239" customWidth="1"/>
    <col min="5108" max="5108" width="9.42578125" style="239" customWidth="1"/>
    <col min="5109" max="5109" width="15.7109375" style="239" customWidth="1"/>
    <col min="5110" max="5110" width="12.28515625" style="239" customWidth="1"/>
    <col min="5111" max="5111" width="9.140625" style="239"/>
    <col min="5112" max="5112" width="16" style="239" customWidth="1"/>
    <col min="5113" max="5113" width="23.42578125" style="239" customWidth="1"/>
    <col min="5114" max="5114" width="10.42578125" style="239" customWidth="1"/>
    <col min="5115" max="5116" width="10.140625" style="239" customWidth="1"/>
    <col min="5117" max="5117" width="26.7109375" style="239" customWidth="1"/>
    <col min="5118" max="5118" width="54.28515625" style="239" customWidth="1"/>
    <col min="5119" max="5360" width="9.140625" style="239"/>
    <col min="5361" max="5361" width="8" style="239" customWidth="1"/>
    <col min="5362" max="5362" width="48.42578125" style="239" customWidth="1"/>
    <col min="5363" max="5363" width="12.7109375" style="239" customWidth="1"/>
    <col min="5364" max="5364" width="9.42578125" style="239" customWidth="1"/>
    <col min="5365" max="5365" width="15.7109375" style="239" customWidth="1"/>
    <col min="5366" max="5366" width="12.28515625" style="239" customWidth="1"/>
    <col min="5367" max="5367" width="9.140625" style="239"/>
    <col min="5368" max="5368" width="16" style="239" customWidth="1"/>
    <col min="5369" max="5369" width="23.42578125" style="239" customWidth="1"/>
    <col min="5370" max="5370" width="10.42578125" style="239" customWidth="1"/>
    <col min="5371" max="5372" width="10.140625" style="239" customWidth="1"/>
    <col min="5373" max="5373" width="26.7109375" style="239" customWidth="1"/>
    <col min="5374" max="5374" width="54.28515625" style="239" customWidth="1"/>
    <col min="5375" max="5616" width="9.140625" style="239"/>
    <col min="5617" max="5617" width="8" style="239" customWidth="1"/>
    <col min="5618" max="5618" width="48.42578125" style="239" customWidth="1"/>
    <col min="5619" max="5619" width="12.7109375" style="239" customWidth="1"/>
    <col min="5620" max="5620" width="9.42578125" style="239" customWidth="1"/>
    <col min="5621" max="5621" width="15.7109375" style="239" customWidth="1"/>
    <col min="5622" max="5622" width="12.28515625" style="239" customWidth="1"/>
    <col min="5623" max="5623" width="9.140625" style="239"/>
    <col min="5624" max="5624" width="16" style="239" customWidth="1"/>
    <col min="5625" max="5625" width="23.42578125" style="239" customWidth="1"/>
    <col min="5626" max="5626" width="10.42578125" style="239" customWidth="1"/>
    <col min="5627" max="5628" width="10.140625" style="239" customWidth="1"/>
    <col min="5629" max="5629" width="26.7109375" style="239" customWidth="1"/>
    <col min="5630" max="5630" width="54.28515625" style="239" customWidth="1"/>
    <col min="5631" max="5872" width="9.140625" style="239"/>
    <col min="5873" max="5873" width="8" style="239" customWidth="1"/>
    <col min="5874" max="5874" width="48.42578125" style="239" customWidth="1"/>
    <col min="5875" max="5875" width="12.7109375" style="239" customWidth="1"/>
    <col min="5876" max="5876" width="9.42578125" style="239" customWidth="1"/>
    <col min="5877" max="5877" width="15.7109375" style="239" customWidth="1"/>
    <col min="5878" max="5878" width="12.28515625" style="239" customWidth="1"/>
    <col min="5879" max="5879" width="9.140625" style="239"/>
    <col min="5880" max="5880" width="16" style="239" customWidth="1"/>
    <col min="5881" max="5881" width="23.42578125" style="239" customWidth="1"/>
    <col min="5882" max="5882" width="10.42578125" style="239" customWidth="1"/>
    <col min="5883" max="5884" width="10.140625" style="239" customWidth="1"/>
    <col min="5885" max="5885" width="26.7109375" style="239" customWidth="1"/>
    <col min="5886" max="5886" width="54.28515625" style="239" customWidth="1"/>
    <col min="5887" max="6128" width="9.140625" style="239"/>
    <col min="6129" max="6129" width="8" style="239" customWidth="1"/>
    <col min="6130" max="6130" width="48.42578125" style="239" customWidth="1"/>
    <col min="6131" max="6131" width="12.7109375" style="239" customWidth="1"/>
    <col min="6132" max="6132" width="9.42578125" style="239" customWidth="1"/>
    <col min="6133" max="6133" width="15.7109375" style="239" customWidth="1"/>
    <col min="6134" max="6134" width="12.28515625" style="239" customWidth="1"/>
    <col min="6135" max="6135" width="9.140625" style="239"/>
    <col min="6136" max="6136" width="16" style="239" customWidth="1"/>
    <col min="6137" max="6137" width="23.42578125" style="239" customWidth="1"/>
    <col min="6138" max="6138" width="10.42578125" style="239" customWidth="1"/>
    <col min="6139" max="6140" width="10.140625" style="239" customWidth="1"/>
    <col min="6141" max="6141" width="26.7109375" style="239" customWidth="1"/>
    <col min="6142" max="6142" width="54.28515625" style="239" customWidth="1"/>
    <col min="6143" max="6384" width="9.140625" style="239"/>
    <col min="6385" max="6385" width="8" style="239" customWidth="1"/>
    <col min="6386" max="6386" width="48.42578125" style="239" customWidth="1"/>
    <col min="6387" max="6387" width="12.7109375" style="239" customWidth="1"/>
    <col min="6388" max="6388" width="9.42578125" style="239" customWidth="1"/>
    <col min="6389" max="6389" width="15.7109375" style="239" customWidth="1"/>
    <col min="6390" max="6390" width="12.28515625" style="239" customWidth="1"/>
    <col min="6391" max="6391" width="9.140625" style="239"/>
    <col min="6392" max="6392" width="16" style="239" customWidth="1"/>
    <col min="6393" max="6393" width="23.42578125" style="239" customWidth="1"/>
    <col min="6394" max="6394" width="10.42578125" style="239" customWidth="1"/>
    <col min="6395" max="6396" width="10.140625" style="239" customWidth="1"/>
    <col min="6397" max="6397" width="26.7109375" style="239" customWidth="1"/>
    <col min="6398" max="6398" width="54.28515625" style="239" customWidth="1"/>
    <col min="6399" max="6640" width="9.140625" style="239"/>
    <col min="6641" max="6641" width="8" style="239" customWidth="1"/>
    <col min="6642" max="6642" width="48.42578125" style="239" customWidth="1"/>
    <col min="6643" max="6643" width="12.7109375" style="239" customWidth="1"/>
    <col min="6644" max="6644" width="9.42578125" style="239" customWidth="1"/>
    <col min="6645" max="6645" width="15.7109375" style="239" customWidth="1"/>
    <col min="6646" max="6646" width="12.28515625" style="239" customWidth="1"/>
    <col min="6647" max="6647" width="9.140625" style="239"/>
    <col min="6648" max="6648" width="16" style="239" customWidth="1"/>
    <col min="6649" max="6649" width="23.42578125" style="239" customWidth="1"/>
    <col min="6650" max="6650" width="10.42578125" style="239" customWidth="1"/>
    <col min="6651" max="6652" width="10.140625" style="239" customWidth="1"/>
    <col min="6653" max="6653" width="26.7109375" style="239" customWidth="1"/>
    <col min="6654" max="6654" width="54.28515625" style="239" customWidth="1"/>
    <col min="6655" max="6896" width="9.140625" style="239"/>
    <col min="6897" max="6897" width="8" style="239" customWidth="1"/>
    <col min="6898" max="6898" width="48.42578125" style="239" customWidth="1"/>
    <col min="6899" max="6899" width="12.7109375" style="239" customWidth="1"/>
    <col min="6900" max="6900" width="9.42578125" style="239" customWidth="1"/>
    <col min="6901" max="6901" width="15.7109375" style="239" customWidth="1"/>
    <col min="6902" max="6902" width="12.28515625" style="239" customWidth="1"/>
    <col min="6903" max="6903" width="9.140625" style="239"/>
    <col min="6904" max="6904" width="16" style="239" customWidth="1"/>
    <col min="6905" max="6905" width="23.42578125" style="239" customWidth="1"/>
    <col min="6906" max="6906" width="10.42578125" style="239" customWidth="1"/>
    <col min="6907" max="6908" width="10.140625" style="239" customWidth="1"/>
    <col min="6909" max="6909" width="26.7109375" style="239" customWidth="1"/>
    <col min="6910" max="6910" width="54.28515625" style="239" customWidth="1"/>
    <col min="6911" max="7152" width="9.140625" style="239"/>
    <col min="7153" max="7153" width="8" style="239" customWidth="1"/>
    <col min="7154" max="7154" width="48.42578125" style="239" customWidth="1"/>
    <col min="7155" max="7155" width="12.7109375" style="239" customWidth="1"/>
    <col min="7156" max="7156" width="9.42578125" style="239" customWidth="1"/>
    <col min="7157" max="7157" width="15.7109375" style="239" customWidth="1"/>
    <col min="7158" max="7158" width="12.28515625" style="239" customWidth="1"/>
    <col min="7159" max="7159" width="9.140625" style="239"/>
    <col min="7160" max="7160" width="16" style="239" customWidth="1"/>
    <col min="7161" max="7161" width="23.42578125" style="239" customWidth="1"/>
    <col min="7162" max="7162" width="10.42578125" style="239" customWidth="1"/>
    <col min="7163" max="7164" width="10.140625" style="239" customWidth="1"/>
    <col min="7165" max="7165" width="26.7109375" style="239" customWidth="1"/>
    <col min="7166" max="7166" width="54.28515625" style="239" customWidth="1"/>
    <col min="7167" max="7408" width="9.140625" style="239"/>
    <col min="7409" max="7409" width="8" style="239" customWidth="1"/>
    <col min="7410" max="7410" width="48.42578125" style="239" customWidth="1"/>
    <col min="7411" max="7411" width="12.7109375" style="239" customWidth="1"/>
    <col min="7412" max="7412" width="9.42578125" style="239" customWidth="1"/>
    <col min="7413" max="7413" width="15.7109375" style="239" customWidth="1"/>
    <col min="7414" max="7414" width="12.28515625" style="239" customWidth="1"/>
    <col min="7415" max="7415" width="9.140625" style="239"/>
    <col min="7416" max="7416" width="16" style="239" customWidth="1"/>
    <col min="7417" max="7417" width="23.42578125" style="239" customWidth="1"/>
    <col min="7418" max="7418" width="10.42578125" style="239" customWidth="1"/>
    <col min="7419" max="7420" width="10.140625" style="239" customWidth="1"/>
    <col min="7421" max="7421" width="26.7109375" style="239" customWidth="1"/>
    <col min="7422" max="7422" width="54.28515625" style="239" customWidth="1"/>
    <col min="7423" max="7664" width="9.140625" style="239"/>
    <col min="7665" max="7665" width="8" style="239" customWidth="1"/>
    <col min="7666" max="7666" width="48.42578125" style="239" customWidth="1"/>
    <col min="7667" max="7667" width="12.7109375" style="239" customWidth="1"/>
    <col min="7668" max="7668" width="9.42578125" style="239" customWidth="1"/>
    <col min="7669" max="7669" width="15.7109375" style="239" customWidth="1"/>
    <col min="7670" max="7670" width="12.28515625" style="239" customWidth="1"/>
    <col min="7671" max="7671" width="9.140625" style="239"/>
    <col min="7672" max="7672" width="16" style="239" customWidth="1"/>
    <col min="7673" max="7673" width="23.42578125" style="239" customWidth="1"/>
    <col min="7674" max="7674" width="10.42578125" style="239" customWidth="1"/>
    <col min="7675" max="7676" width="10.140625" style="239" customWidth="1"/>
    <col min="7677" max="7677" width="26.7109375" style="239" customWidth="1"/>
    <col min="7678" max="7678" width="54.28515625" style="239" customWidth="1"/>
    <col min="7679" max="7920" width="9.140625" style="239"/>
    <col min="7921" max="7921" width="8" style="239" customWidth="1"/>
    <col min="7922" max="7922" width="48.42578125" style="239" customWidth="1"/>
    <col min="7923" max="7923" width="12.7109375" style="239" customWidth="1"/>
    <col min="7924" max="7924" width="9.42578125" style="239" customWidth="1"/>
    <col min="7925" max="7925" width="15.7109375" style="239" customWidth="1"/>
    <col min="7926" max="7926" width="12.28515625" style="239" customWidth="1"/>
    <col min="7927" max="7927" width="9.140625" style="239"/>
    <col min="7928" max="7928" width="16" style="239" customWidth="1"/>
    <col min="7929" max="7929" width="23.42578125" style="239" customWidth="1"/>
    <col min="7930" max="7930" width="10.42578125" style="239" customWidth="1"/>
    <col min="7931" max="7932" width="10.140625" style="239" customWidth="1"/>
    <col min="7933" max="7933" width="26.7109375" style="239" customWidth="1"/>
    <col min="7934" max="7934" width="54.28515625" style="239" customWidth="1"/>
    <col min="7935" max="8176" width="9.140625" style="239"/>
    <col min="8177" max="8177" width="8" style="239" customWidth="1"/>
    <col min="8178" max="8178" width="48.42578125" style="239" customWidth="1"/>
    <col min="8179" max="8179" width="12.7109375" style="239" customWidth="1"/>
    <col min="8180" max="8180" width="9.42578125" style="239" customWidth="1"/>
    <col min="8181" max="8181" width="15.7109375" style="239" customWidth="1"/>
    <col min="8182" max="8182" width="12.28515625" style="239" customWidth="1"/>
    <col min="8183" max="8183" width="9.140625" style="239"/>
    <col min="8184" max="8184" width="16" style="239" customWidth="1"/>
    <col min="8185" max="8185" width="23.42578125" style="239" customWidth="1"/>
    <col min="8186" max="8186" width="10.42578125" style="239" customWidth="1"/>
    <col min="8187" max="8188" width="10.140625" style="239" customWidth="1"/>
    <col min="8189" max="8189" width="26.7109375" style="239" customWidth="1"/>
    <col min="8190" max="8190" width="54.28515625" style="239" customWidth="1"/>
    <col min="8191" max="8432" width="9.140625" style="239"/>
    <col min="8433" max="8433" width="8" style="239" customWidth="1"/>
    <col min="8434" max="8434" width="48.42578125" style="239" customWidth="1"/>
    <col min="8435" max="8435" width="12.7109375" style="239" customWidth="1"/>
    <col min="8436" max="8436" width="9.42578125" style="239" customWidth="1"/>
    <col min="8437" max="8437" width="15.7109375" style="239" customWidth="1"/>
    <col min="8438" max="8438" width="12.28515625" style="239" customWidth="1"/>
    <col min="8439" max="8439" width="9.140625" style="239"/>
    <col min="8440" max="8440" width="16" style="239" customWidth="1"/>
    <col min="8441" max="8441" width="23.42578125" style="239" customWidth="1"/>
    <col min="8442" max="8442" width="10.42578125" style="239" customWidth="1"/>
    <col min="8443" max="8444" width="10.140625" style="239" customWidth="1"/>
    <col min="8445" max="8445" width="26.7109375" style="239" customWidth="1"/>
    <col min="8446" max="8446" width="54.28515625" style="239" customWidth="1"/>
    <col min="8447" max="8688" width="9.140625" style="239"/>
    <col min="8689" max="8689" width="8" style="239" customWidth="1"/>
    <col min="8690" max="8690" width="48.42578125" style="239" customWidth="1"/>
    <col min="8691" max="8691" width="12.7109375" style="239" customWidth="1"/>
    <col min="8692" max="8692" width="9.42578125" style="239" customWidth="1"/>
    <col min="8693" max="8693" width="15.7109375" style="239" customWidth="1"/>
    <col min="8694" max="8694" width="12.28515625" style="239" customWidth="1"/>
    <col min="8695" max="8695" width="9.140625" style="239"/>
    <col min="8696" max="8696" width="16" style="239" customWidth="1"/>
    <col min="8697" max="8697" width="23.42578125" style="239" customWidth="1"/>
    <col min="8698" max="8698" width="10.42578125" style="239" customWidth="1"/>
    <col min="8699" max="8700" width="10.140625" style="239" customWidth="1"/>
    <col min="8701" max="8701" width="26.7109375" style="239" customWidth="1"/>
    <col min="8702" max="8702" width="54.28515625" style="239" customWidth="1"/>
    <col min="8703" max="8944" width="9.140625" style="239"/>
    <col min="8945" max="8945" width="8" style="239" customWidth="1"/>
    <col min="8946" max="8946" width="48.42578125" style="239" customWidth="1"/>
    <col min="8947" max="8947" width="12.7109375" style="239" customWidth="1"/>
    <col min="8948" max="8948" width="9.42578125" style="239" customWidth="1"/>
    <col min="8949" max="8949" width="15.7109375" style="239" customWidth="1"/>
    <col min="8950" max="8950" width="12.28515625" style="239" customWidth="1"/>
    <col min="8951" max="8951" width="9.140625" style="239"/>
    <col min="8952" max="8952" width="16" style="239" customWidth="1"/>
    <col min="8953" max="8953" width="23.42578125" style="239" customWidth="1"/>
    <col min="8954" max="8954" width="10.42578125" style="239" customWidth="1"/>
    <col min="8955" max="8956" width="10.140625" style="239" customWidth="1"/>
    <col min="8957" max="8957" width="26.7109375" style="239" customWidth="1"/>
    <col min="8958" max="8958" width="54.28515625" style="239" customWidth="1"/>
    <col min="8959" max="9200" width="9.140625" style="239"/>
    <col min="9201" max="9201" width="8" style="239" customWidth="1"/>
    <col min="9202" max="9202" width="48.42578125" style="239" customWidth="1"/>
    <col min="9203" max="9203" width="12.7109375" style="239" customWidth="1"/>
    <col min="9204" max="9204" width="9.42578125" style="239" customWidth="1"/>
    <col min="9205" max="9205" width="15.7109375" style="239" customWidth="1"/>
    <col min="9206" max="9206" width="12.28515625" style="239" customWidth="1"/>
    <col min="9207" max="9207" width="9.140625" style="239"/>
    <col min="9208" max="9208" width="16" style="239" customWidth="1"/>
    <col min="9209" max="9209" width="23.42578125" style="239" customWidth="1"/>
    <col min="9210" max="9210" width="10.42578125" style="239" customWidth="1"/>
    <col min="9211" max="9212" width="10.140625" style="239" customWidth="1"/>
    <col min="9213" max="9213" width="26.7109375" style="239" customWidth="1"/>
    <col min="9214" max="9214" width="54.28515625" style="239" customWidth="1"/>
    <col min="9215" max="9456" width="9.140625" style="239"/>
    <col min="9457" max="9457" width="8" style="239" customWidth="1"/>
    <col min="9458" max="9458" width="48.42578125" style="239" customWidth="1"/>
    <col min="9459" max="9459" width="12.7109375" style="239" customWidth="1"/>
    <col min="9460" max="9460" width="9.42578125" style="239" customWidth="1"/>
    <col min="9461" max="9461" width="15.7109375" style="239" customWidth="1"/>
    <col min="9462" max="9462" width="12.28515625" style="239" customWidth="1"/>
    <col min="9463" max="9463" width="9.140625" style="239"/>
    <col min="9464" max="9464" width="16" style="239" customWidth="1"/>
    <col min="9465" max="9465" width="23.42578125" style="239" customWidth="1"/>
    <col min="9466" max="9466" width="10.42578125" style="239" customWidth="1"/>
    <col min="9467" max="9468" width="10.140625" style="239" customWidth="1"/>
    <col min="9469" max="9469" width="26.7109375" style="239" customWidth="1"/>
    <col min="9470" max="9470" width="54.28515625" style="239" customWidth="1"/>
    <col min="9471" max="9712" width="9.140625" style="239"/>
    <col min="9713" max="9713" width="8" style="239" customWidth="1"/>
    <col min="9714" max="9714" width="48.42578125" style="239" customWidth="1"/>
    <col min="9715" max="9715" width="12.7109375" style="239" customWidth="1"/>
    <col min="9716" max="9716" width="9.42578125" style="239" customWidth="1"/>
    <col min="9717" max="9717" width="15.7109375" style="239" customWidth="1"/>
    <col min="9718" max="9718" width="12.28515625" style="239" customWidth="1"/>
    <col min="9719" max="9719" width="9.140625" style="239"/>
    <col min="9720" max="9720" width="16" style="239" customWidth="1"/>
    <col min="9721" max="9721" width="23.42578125" style="239" customWidth="1"/>
    <col min="9722" max="9722" width="10.42578125" style="239" customWidth="1"/>
    <col min="9723" max="9724" width="10.140625" style="239" customWidth="1"/>
    <col min="9725" max="9725" width="26.7109375" style="239" customWidth="1"/>
    <col min="9726" max="9726" width="54.28515625" style="239" customWidth="1"/>
    <col min="9727" max="9968" width="9.140625" style="239"/>
    <col min="9969" max="9969" width="8" style="239" customWidth="1"/>
    <col min="9970" max="9970" width="48.42578125" style="239" customWidth="1"/>
    <col min="9971" max="9971" width="12.7109375" style="239" customWidth="1"/>
    <col min="9972" max="9972" width="9.42578125" style="239" customWidth="1"/>
    <col min="9973" max="9973" width="15.7109375" style="239" customWidth="1"/>
    <col min="9974" max="9974" width="12.28515625" style="239" customWidth="1"/>
    <col min="9975" max="9975" width="9.140625" style="239"/>
    <col min="9976" max="9976" width="16" style="239" customWidth="1"/>
    <col min="9977" max="9977" width="23.42578125" style="239" customWidth="1"/>
    <col min="9978" max="9978" width="10.42578125" style="239" customWidth="1"/>
    <col min="9979" max="9980" width="10.140625" style="239" customWidth="1"/>
    <col min="9981" max="9981" width="26.7109375" style="239" customWidth="1"/>
    <col min="9982" max="9982" width="54.28515625" style="239" customWidth="1"/>
    <col min="9983" max="10224" width="9.140625" style="239"/>
    <col min="10225" max="10225" width="8" style="239" customWidth="1"/>
    <col min="10226" max="10226" width="48.42578125" style="239" customWidth="1"/>
    <col min="10227" max="10227" width="12.7109375" style="239" customWidth="1"/>
    <col min="10228" max="10228" width="9.42578125" style="239" customWidth="1"/>
    <col min="10229" max="10229" width="15.7109375" style="239" customWidth="1"/>
    <col min="10230" max="10230" width="12.28515625" style="239" customWidth="1"/>
    <col min="10231" max="10231" width="9.140625" style="239"/>
    <col min="10232" max="10232" width="16" style="239" customWidth="1"/>
    <col min="10233" max="10233" width="23.42578125" style="239" customWidth="1"/>
    <col min="10234" max="10234" width="10.42578125" style="239" customWidth="1"/>
    <col min="10235" max="10236" width="10.140625" style="239" customWidth="1"/>
    <col min="10237" max="10237" width="26.7109375" style="239" customWidth="1"/>
    <col min="10238" max="10238" width="54.28515625" style="239" customWidth="1"/>
    <col min="10239" max="10480" width="9.140625" style="239"/>
    <col min="10481" max="10481" width="8" style="239" customWidth="1"/>
    <col min="10482" max="10482" width="48.42578125" style="239" customWidth="1"/>
    <col min="10483" max="10483" width="12.7109375" style="239" customWidth="1"/>
    <col min="10484" max="10484" width="9.42578125" style="239" customWidth="1"/>
    <col min="10485" max="10485" width="15.7109375" style="239" customWidth="1"/>
    <col min="10486" max="10486" width="12.28515625" style="239" customWidth="1"/>
    <col min="10487" max="10487" width="9.140625" style="239"/>
    <col min="10488" max="10488" width="16" style="239" customWidth="1"/>
    <col min="10489" max="10489" width="23.42578125" style="239" customWidth="1"/>
    <col min="10490" max="10490" width="10.42578125" style="239" customWidth="1"/>
    <col min="10491" max="10492" width="10.140625" style="239" customWidth="1"/>
    <col min="10493" max="10493" width="26.7109375" style="239" customWidth="1"/>
    <col min="10494" max="10494" width="54.28515625" style="239" customWidth="1"/>
    <col min="10495" max="10736" width="9.140625" style="239"/>
    <col min="10737" max="10737" width="8" style="239" customWidth="1"/>
    <col min="10738" max="10738" width="48.42578125" style="239" customWidth="1"/>
    <col min="10739" max="10739" width="12.7109375" style="239" customWidth="1"/>
    <col min="10740" max="10740" width="9.42578125" style="239" customWidth="1"/>
    <col min="10741" max="10741" width="15.7109375" style="239" customWidth="1"/>
    <col min="10742" max="10742" width="12.28515625" style="239" customWidth="1"/>
    <col min="10743" max="10743" width="9.140625" style="239"/>
    <col min="10744" max="10744" width="16" style="239" customWidth="1"/>
    <col min="10745" max="10745" width="23.42578125" style="239" customWidth="1"/>
    <col min="10746" max="10746" width="10.42578125" style="239" customWidth="1"/>
    <col min="10747" max="10748" width="10.140625" style="239" customWidth="1"/>
    <col min="10749" max="10749" width="26.7109375" style="239" customWidth="1"/>
    <col min="10750" max="10750" width="54.28515625" style="239" customWidth="1"/>
    <col min="10751" max="10992" width="9.140625" style="239"/>
    <col min="10993" max="10993" width="8" style="239" customWidth="1"/>
    <col min="10994" max="10994" width="48.42578125" style="239" customWidth="1"/>
    <col min="10995" max="10995" width="12.7109375" style="239" customWidth="1"/>
    <col min="10996" max="10996" width="9.42578125" style="239" customWidth="1"/>
    <col min="10997" max="10997" width="15.7109375" style="239" customWidth="1"/>
    <col min="10998" max="10998" width="12.28515625" style="239" customWidth="1"/>
    <col min="10999" max="10999" width="9.140625" style="239"/>
    <col min="11000" max="11000" width="16" style="239" customWidth="1"/>
    <col min="11001" max="11001" width="23.42578125" style="239" customWidth="1"/>
    <col min="11002" max="11002" width="10.42578125" style="239" customWidth="1"/>
    <col min="11003" max="11004" width="10.140625" style="239" customWidth="1"/>
    <col min="11005" max="11005" width="26.7109375" style="239" customWidth="1"/>
    <col min="11006" max="11006" width="54.28515625" style="239" customWidth="1"/>
    <col min="11007" max="11248" width="9.140625" style="239"/>
    <col min="11249" max="11249" width="8" style="239" customWidth="1"/>
    <col min="11250" max="11250" width="48.42578125" style="239" customWidth="1"/>
    <col min="11251" max="11251" width="12.7109375" style="239" customWidth="1"/>
    <col min="11252" max="11252" width="9.42578125" style="239" customWidth="1"/>
    <col min="11253" max="11253" width="15.7109375" style="239" customWidth="1"/>
    <col min="11254" max="11254" width="12.28515625" style="239" customWidth="1"/>
    <col min="11255" max="11255" width="9.140625" style="239"/>
    <col min="11256" max="11256" width="16" style="239" customWidth="1"/>
    <col min="11257" max="11257" width="23.42578125" style="239" customWidth="1"/>
    <col min="11258" max="11258" width="10.42578125" style="239" customWidth="1"/>
    <col min="11259" max="11260" width="10.140625" style="239" customWidth="1"/>
    <col min="11261" max="11261" width="26.7109375" style="239" customWidth="1"/>
    <col min="11262" max="11262" width="54.28515625" style="239" customWidth="1"/>
    <col min="11263" max="11504" width="9.140625" style="239"/>
    <col min="11505" max="11505" width="8" style="239" customWidth="1"/>
    <col min="11506" max="11506" width="48.42578125" style="239" customWidth="1"/>
    <col min="11507" max="11507" width="12.7109375" style="239" customWidth="1"/>
    <col min="11508" max="11508" width="9.42578125" style="239" customWidth="1"/>
    <col min="11509" max="11509" width="15.7109375" style="239" customWidth="1"/>
    <col min="11510" max="11510" width="12.28515625" style="239" customWidth="1"/>
    <col min="11511" max="11511" width="9.140625" style="239"/>
    <col min="11512" max="11512" width="16" style="239" customWidth="1"/>
    <col min="11513" max="11513" width="23.42578125" style="239" customWidth="1"/>
    <col min="11514" max="11514" width="10.42578125" style="239" customWidth="1"/>
    <col min="11515" max="11516" width="10.140625" style="239" customWidth="1"/>
    <col min="11517" max="11517" width="26.7109375" style="239" customWidth="1"/>
    <col min="11518" max="11518" width="54.28515625" style="239" customWidth="1"/>
    <col min="11519" max="11760" width="9.140625" style="239"/>
    <col min="11761" max="11761" width="8" style="239" customWidth="1"/>
    <col min="11762" max="11762" width="48.42578125" style="239" customWidth="1"/>
    <col min="11763" max="11763" width="12.7109375" style="239" customWidth="1"/>
    <col min="11764" max="11764" width="9.42578125" style="239" customWidth="1"/>
    <col min="11765" max="11765" width="15.7109375" style="239" customWidth="1"/>
    <col min="11766" max="11766" width="12.28515625" style="239" customWidth="1"/>
    <col min="11767" max="11767" width="9.140625" style="239"/>
    <col min="11768" max="11768" width="16" style="239" customWidth="1"/>
    <col min="11769" max="11769" width="23.42578125" style="239" customWidth="1"/>
    <col min="11770" max="11770" width="10.42578125" style="239" customWidth="1"/>
    <col min="11771" max="11772" width="10.140625" style="239" customWidth="1"/>
    <col min="11773" max="11773" width="26.7109375" style="239" customWidth="1"/>
    <col min="11774" max="11774" width="54.28515625" style="239" customWidth="1"/>
    <col min="11775" max="12016" width="9.140625" style="239"/>
    <col min="12017" max="12017" width="8" style="239" customWidth="1"/>
    <col min="12018" max="12018" width="48.42578125" style="239" customWidth="1"/>
    <col min="12019" max="12019" width="12.7109375" style="239" customWidth="1"/>
    <col min="12020" max="12020" width="9.42578125" style="239" customWidth="1"/>
    <col min="12021" max="12021" width="15.7109375" style="239" customWidth="1"/>
    <col min="12022" max="12022" width="12.28515625" style="239" customWidth="1"/>
    <col min="12023" max="12023" width="9.140625" style="239"/>
    <col min="12024" max="12024" width="16" style="239" customWidth="1"/>
    <col min="12025" max="12025" width="23.42578125" style="239" customWidth="1"/>
    <col min="12026" max="12026" width="10.42578125" style="239" customWidth="1"/>
    <col min="12027" max="12028" width="10.140625" style="239" customWidth="1"/>
    <col min="12029" max="12029" width="26.7109375" style="239" customWidth="1"/>
    <col min="12030" max="12030" width="54.28515625" style="239" customWidth="1"/>
    <col min="12031" max="12272" width="9.140625" style="239"/>
    <col min="12273" max="12273" width="8" style="239" customWidth="1"/>
    <col min="12274" max="12274" width="48.42578125" style="239" customWidth="1"/>
    <col min="12275" max="12275" width="12.7109375" style="239" customWidth="1"/>
    <col min="12276" max="12276" width="9.42578125" style="239" customWidth="1"/>
    <col min="12277" max="12277" width="15.7109375" style="239" customWidth="1"/>
    <col min="12278" max="12278" width="12.28515625" style="239" customWidth="1"/>
    <col min="12279" max="12279" width="9.140625" style="239"/>
    <col min="12280" max="12280" width="16" style="239" customWidth="1"/>
    <col min="12281" max="12281" width="23.42578125" style="239" customWidth="1"/>
    <col min="12282" max="12282" width="10.42578125" style="239" customWidth="1"/>
    <col min="12283" max="12284" width="10.140625" style="239" customWidth="1"/>
    <col min="12285" max="12285" width="26.7109375" style="239" customWidth="1"/>
    <col min="12286" max="12286" width="54.28515625" style="239" customWidth="1"/>
    <col min="12287" max="12528" width="9.140625" style="239"/>
    <col min="12529" max="12529" width="8" style="239" customWidth="1"/>
    <col min="12530" max="12530" width="48.42578125" style="239" customWidth="1"/>
    <col min="12531" max="12531" width="12.7109375" style="239" customWidth="1"/>
    <col min="12532" max="12532" width="9.42578125" style="239" customWidth="1"/>
    <col min="12533" max="12533" width="15.7109375" style="239" customWidth="1"/>
    <col min="12534" max="12534" width="12.28515625" style="239" customWidth="1"/>
    <col min="12535" max="12535" width="9.140625" style="239"/>
    <col min="12536" max="12536" width="16" style="239" customWidth="1"/>
    <col min="12537" max="12537" width="23.42578125" style="239" customWidth="1"/>
    <col min="12538" max="12538" width="10.42578125" style="239" customWidth="1"/>
    <col min="12539" max="12540" width="10.140625" style="239" customWidth="1"/>
    <col min="12541" max="12541" width="26.7109375" style="239" customWidth="1"/>
    <col min="12542" max="12542" width="54.28515625" style="239" customWidth="1"/>
    <col min="12543" max="12784" width="9.140625" style="239"/>
    <col min="12785" max="12785" width="8" style="239" customWidth="1"/>
    <col min="12786" max="12786" width="48.42578125" style="239" customWidth="1"/>
    <col min="12787" max="12787" width="12.7109375" style="239" customWidth="1"/>
    <col min="12788" max="12788" width="9.42578125" style="239" customWidth="1"/>
    <col min="12789" max="12789" width="15.7109375" style="239" customWidth="1"/>
    <col min="12790" max="12790" width="12.28515625" style="239" customWidth="1"/>
    <col min="12791" max="12791" width="9.140625" style="239"/>
    <col min="12792" max="12792" width="16" style="239" customWidth="1"/>
    <col min="12793" max="12793" width="23.42578125" style="239" customWidth="1"/>
    <col min="12794" max="12794" width="10.42578125" style="239" customWidth="1"/>
    <col min="12795" max="12796" width="10.140625" style="239" customWidth="1"/>
    <col min="12797" max="12797" width="26.7109375" style="239" customWidth="1"/>
    <col min="12798" max="12798" width="54.28515625" style="239" customWidth="1"/>
    <col min="12799" max="13040" width="9.140625" style="239"/>
    <col min="13041" max="13041" width="8" style="239" customWidth="1"/>
    <col min="13042" max="13042" width="48.42578125" style="239" customWidth="1"/>
    <col min="13043" max="13043" width="12.7109375" style="239" customWidth="1"/>
    <col min="13044" max="13044" width="9.42578125" style="239" customWidth="1"/>
    <col min="13045" max="13045" width="15.7109375" style="239" customWidth="1"/>
    <col min="13046" max="13046" width="12.28515625" style="239" customWidth="1"/>
    <col min="13047" max="13047" width="9.140625" style="239"/>
    <col min="13048" max="13048" width="16" style="239" customWidth="1"/>
    <col min="13049" max="13049" width="23.42578125" style="239" customWidth="1"/>
    <col min="13050" max="13050" width="10.42578125" style="239" customWidth="1"/>
    <col min="13051" max="13052" width="10.140625" style="239" customWidth="1"/>
    <col min="13053" max="13053" width="26.7109375" style="239" customWidth="1"/>
    <col min="13054" max="13054" width="54.28515625" style="239" customWidth="1"/>
    <col min="13055" max="13296" width="9.140625" style="239"/>
    <col min="13297" max="13297" width="8" style="239" customWidth="1"/>
    <col min="13298" max="13298" width="48.42578125" style="239" customWidth="1"/>
    <col min="13299" max="13299" width="12.7109375" style="239" customWidth="1"/>
    <col min="13300" max="13300" width="9.42578125" style="239" customWidth="1"/>
    <col min="13301" max="13301" width="15.7109375" style="239" customWidth="1"/>
    <col min="13302" max="13302" width="12.28515625" style="239" customWidth="1"/>
    <col min="13303" max="13303" width="9.140625" style="239"/>
    <col min="13304" max="13304" width="16" style="239" customWidth="1"/>
    <col min="13305" max="13305" width="23.42578125" style="239" customWidth="1"/>
    <col min="13306" max="13306" width="10.42578125" style="239" customWidth="1"/>
    <col min="13307" max="13308" width="10.140625" style="239" customWidth="1"/>
    <col min="13309" max="13309" width="26.7109375" style="239" customWidth="1"/>
    <col min="13310" max="13310" width="54.28515625" style="239" customWidth="1"/>
    <col min="13311" max="13552" width="9.140625" style="239"/>
    <col min="13553" max="13553" width="8" style="239" customWidth="1"/>
    <col min="13554" max="13554" width="48.42578125" style="239" customWidth="1"/>
    <col min="13555" max="13555" width="12.7109375" style="239" customWidth="1"/>
    <col min="13556" max="13556" width="9.42578125" style="239" customWidth="1"/>
    <col min="13557" max="13557" width="15.7109375" style="239" customWidth="1"/>
    <col min="13558" max="13558" width="12.28515625" style="239" customWidth="1"/>
    <col min="13559" max="13559" width="9.140625" style="239"/>
    <col min="13560" max="13560" width="16" style="239" customWidth="1"/>
    <col min="13561" max="13561" width="23.42578125" style="239" customWidth="1"/>
    <col min="13562" max="13562" width="10.42578125" style="239" customWidth="1"/>
    <col min="13563" max="13564" width="10.140625" style="239" customWidth="1"/>
    <col min="13565" max="13565" width="26.7109375" style="239" customWidth="1"/>
    <col min="13566" max="13566" width="54.28515625" style="239" customWidth="1"/>
    <col min="13567" max="13808" width="9.140625" style="239"/>
    <col min="13809" max="13809" width="8" style="239" customWidth="1"/>
    <col min="13810" max="13810" width="48.42578125" style="239" customWidth="1"/>
    <col min="13811" max="13811" width="12.7109375" style="239" customWidth="1"/>
    <col min="13812" max="13812" width="9.42578125" style="239" customWidth="1"/>
    <col min="13813" max="13813" width="15.7109375" style="239" customWidth="1"/>
    <col min="13814" max="13814" width="12.28515625" style="239" customWidth="1"/>
    <col min="13815" max="13815" width="9.140625" style="239"/>
    <col min="13816" max="13816" width="16" style="239" customWidth="1"/>
    <col min="13817" max="13817" width="23.42578125" style="239" customWidth="1"/>
    <col min="13818" max="13818" width="10.42578125" style="239" customWidth="1"/>
    <col min="13819" max="13820" width="10.140625" style="239" customWidth="1"/>
    <col min="13821" max="13821" width="26.7109375" style="239" customWidth="1"/>
    <col min="13822" max="13822" width="54.28515625" style="239" customWidth="1"/>
    <col min="13823" max="14064" width="9.140625" style="239"/>
    <col min="14065" max="14065" width="8" style="239" customWidth="1"/>
    <col min="14066" max="14066" width="48.42578125" style="239" customWidth="1"/>
    <col min="14067" max="14067" width="12.7109375" style="239" customWidth="1"/>
    <col min="14068" max="14068" width="9.42578125" style="239" customWidth="1"/>
    <col min="14069" max="14069" width="15.7109375" style="239" customWidth="1"/>
    <col min="14070" max="14070" width="12.28515625" style="239" customWidth="1"/>
    <col min="14071" max="14071" width="9.140625" style="239"/>
    <col min="14072" max="14072" width="16" style="239" customWidth="1"/>
    <col min="14073" max="14073" width="23.42578125" style="239" customWidth="1"/>
    <col min="14074" max="14074" width="10.42578125" style="239" customWidth="1"/>
    <col min="14075" max="14076" width="10.140625" style="239" customWidth="1"/>
    <col min="14077" max="14077" width="26.7109375" style="239" customWidth="1"/>
    <col min="14078" max="14078" width="54.28515625" style="239" customWidth="1"/>
    <col min="14079" max="14320" width="9.140625" style="239"/>
    <col min="14321" max="14321" width="8" style="239" customWidth="1"/>
    <col min="14322" max="14322" width="48.42578125" style="239" customWidth="1"/>
    <col min="14323" max="14323" width="12.7109375" style="239" customWidth="1"/>
    <col min="14324" max="14324" width="9.42578125" style="239" customWidth="1"/>
    <col min="14325" max="14325" width="15.7109375" style="239" customWidth="1"/>
    <col min="14326" max="14326" width="12.28515625" style="239" customWidth="1"/>
    <col min="14327" max="14327" width="9.140625" style="239"/>
    <col min="14328" max="14328" width="16" style="239" customWidth="1"/>
    <col min="14329" max="14329" width="23.42578125" style="239" customWidth="1"/>
    <col min="14330" max="14330" width="10.42578125" style="239" customWidth="1"/>
    <col min="14331" max="14332" width="10.140625" style="239" customWidth="1"/>
    <col min="14333" max="14333" width="26.7109375" style="239" customWidth="1"/>
    <col min="14334" max="14334" width="54.28515625" style="239" customWidth="1"/>
    <col min="14335" max="14576" width="9.140625" style="239"/>
    <col min="14577" max="14577" width="8" style="239" customWidth="1"/>
    <col min="14578" max="14578" width="48.42578125" style="239" customWidth="1"/>
    <col min="14579" max="14579" width="12.7109375" style="239" customWidth="1"/>
    <col min="14580" max="14580" width="9.42578125" style="239" customWidth="1"/>
    <col min="14581" max="14581" width="15.7109375" style="239" customWidth="1"/>
    <col min="14582" max="14582" width="12.28515625" style="239" customWidth="1"/>
    <col min="14583" max="14583" width="9.140625" style="239"/>
    <col min="14584" max="14584" width="16" style="239" customWidth="1"/>
    <col min="14585" max="14585" width="23.42578125" style="239" customWidth="1"/>
    <col min="14586" max="14586" width="10.42578125" style="239" customWidth="1"/>
    <col min="14587" max="14588" width="10.140625" style="239" customWidth="1"/>
    <col min="14589" max="14589" width="26.7109375" style="239" customWidth="1"/>
    <col min="14590" max="14590" width="54.28515625" style="239" customWidth="1"/>
    <col min="14591" max="14832" width="9.140625" style="239"/>
    <col min="14833" max="14833" width="8" style="239" customWidth="1"/>
    <col min="14834" max="14834" width="48.42578125" style="239" customWidth="1"/>
    <col min="14835" max="14835" width="12.7109375" style="239" customWidth="1"/>
    <col min="14836" max="14836" width="9.42578125" style="239" customWidth="1"/>
    <col min="14837" max="14837" width="15.7109375" style="239" customWidth="1"/>
    <col min="14838" max="14838" width="12.28515625" style="239" customWidth="1"/>
    <col min="14839" max="14839" width="9.140625" style="239"/>
    <col min="14840" max="14840" width="16" style="239" customWidth="1"/>
    <col min="14841" max="14841" width="23.42578125" style="239" customWidth="1"/>
    <col min="14842" max="14842" width="10.42578125" style="239" customWidth="1"/>
    <col min="14843" max="14844" width="10.140625" style="239" customWidth="1"/>
    <col min="14845" max="14845" width="26.7109375" style="239" customWidth="1"/>
    <col min="14846" max="14846" width="54.28515625" style="239" customWidth="1"/>
    <col min="14847" max="15088" width="9.140625" style="239"/>
    <col min="15089" max="15089" width="8" style="239" customWidth="1"/>
    <col min="15090" max="15090" width="48.42578125" style="239" customWidth="1"/>
    <col min="15091" max="15091" width="12.7109375" style="239" customWidth="1"/>
    <col min="15092" max="15092" width="9.42578125" style="239" customWidth="1"/>
    <col min="15093" max="15093" width="15.7109375" style="239" customWidth="1"/>
    <col min="15094" max="15094" width="12.28515625" style="239" customWidth="1"/>
    <col min="15095" max="15095" width="9.140625" style="239"/>
    <col min="15096" max="15096" width="16" style="239" customWidth="1"/>
    <col min="15097" max="15097" width="23.42578125" style="239" customWidth="1"/>
    <col min="15098" max="15098" width="10.42578125" style="239" customWidth="1"/>
    <col min="15099" max="15100" width="10.140625" style="239" customWidth="1"/>
    <col min="15101" max="15101" width="26.7109375" style="239" customWidth="1"/>
    <col min="15102" max="15102" width="54.28515625" style="239" customWidth="1"/>
    <col min="15103" max="15344" width="9.140625" style="239"/>
    <col min="15345" max="15345" width="8" style="239" customWidth="1"/>
    <col min="15346" max="15346" width="48.42578125" style="239" customWidth="1"/>
    <col min="15347" max="15347" width="12.7109375" style="239" customWidth="1"/>
    <col min="15348" max="15348" width="9.42578125" style="239" customWidth="1"/>
    <col min="15349" max="15349" width="15.7109375" style="239" customWidth="1"/>
    <col min="15350" max="15350" width="12.28515625" style="239" customWidth="1"/>
    <col min="15351" max="15351" width="9.140625" style="239"/>
    <col min="15352" max="15352" width="16" style="239" customWidth="1"/>
    <col min="15353" max="15353" width="23.42578125" style="239" customWidth="1"/>
    <col min="15354" max="15354" width="10.42578125" style="239" customWidth="1"/>
    <col min="15355" max="15356" width="10.140625" style="239" customWidth="1"/>
    <col min="15357" max="15357" width="26.7109375" style="239" customWidth="1"/>
    <col min="15358" max="15358" width="54.28515625" style="239" customWidth="1"/>
    <col min="15359" max="15600" width="9.140625" style="239"/>
    <col min="15601" max="15601" width="8" style="239" customWidth="1"/>
    <col min="15602" max="15602" width="48.42578125" style="239" customWidth="1"/>
    <col min="15603" max="15603" width="12.7109375" style="239" customWidth="1"/>
    <col min="15604" max="15604" width="9.42578125" style="239" customWidth="1"/>
    <col min="15605" max="15605" width="15.7109375" style="239" customWidth="1"/>
    <col min="15606" max="15606" width="12.28515625" style="239" customWidth="1"/>
    <col min="15607" max="15607" width="9.140625" style="239"/>
    <col min="15608" max="15608" width="16" style="239" customWidth="1"/>
    <col min="15609" max="15609" width="23.42578125" style="239" customWidth="1"/>
    <col min="15610" max="15610" width="10.42578125" style="239" customWidth="1"/>
    <col min="15611" max="15612" width="10.140625" style="239" customWidth="1"/>
    <col min="15613" max="15613" width="26.7109375" style="239" customWidth="1"/>
    <col min="15614" max="15614" width="54.28515625" style="239" customWidth="1"/>
    <col min="15615" max="15856" width="9.140625" style="239"/>
    <col min="15857" max="15857" width="8" style="239" customWidth="1"/>
    <col min="15858" max="15858" width="48.42578125" style="239" customWidth="1"/>
    <col min="15859" max="15859" width="12.7109375" style="239" customWidth="1"/>
    <col min="15860" max="15860" width="9.42578125" style="239" customWidth="1"/>
    <col min="15861" max="15861" width="15.7109375" style="239" customWidth="1"/>
    <col min="15862" max="15862" width="12.28515625" style="239" customWidth="1"/>
    <col min="15863" max="15863" width="9.140625" style="239"/>
    <col min="15864" max="15864" width="16" style="239" customWidth="1"/>
    <col min="15865" max="15865" width="23.42578125" style="239" customWidth="1"/>
    <col min="15866" max="15866" width="10.42578125" style="239" customWidth="1"/>
    <col min="15867" max="15868" width="10.140625" style="239" customWidth="1"/>
    <col min="15869" max="15869" width="26.7109375" style="239" customWidth="1"/>
    <col min="15870" max="15870" width="54.28515625" style="239" customWidth="1"/>
    <col min="15871" max="16112" width="9.140625" style="239"/>
    <col min="16113" max="16113" width="8" style="239" customWidth="1"/>
    <col min="16114" max="16114" width="48.42578125" style="239" customWidth="1"/>
    <col min="16115" max="16115" width="12.7109375" style="239" customWidth="1"/>
    <col min="16116" max="16116" width="9.42578125" style="239" customWidth="1"/>
    <col min="16117" max="16117" width="15.7109375" style="239" customWidth="1"/>
    <col min="16118" max="16118" width="12.28515625" style="239" customWidth="1"/>
    <col min="16119" max="16119" width="9.140625" style="239"/>
    <col min="16120" max="16120" width="16" style="239" customWidth="1"/>
    <col min="16121" max="16121" width="23.42578125" style="239" customWidth="1"/>
    <col min="16122" max="16122" width="10.42578125" style="239" customWidth="1"/>
    <col min="16123" max="16124" width="10.140625" style="239" customWidth="1"/>
    <col min="16125" max="16125" width="26.7109375" style="239" customWidth="1"/>
    <col min="16126" max="16126" width="54.28515625" style="239" customWidth="1"/>
    <col min="16127" max="16384" width="9.140625" style="239"/>
  </cols>
  <sheetData>
    <row r="1" spans="1:11" ht="15" customHeight="1" x14ac:dyDescent="0.2">
      <c r="A1" s="242" t="s">
        <v>5</v>
      </c>
      <c r="B1" s="458" t="s">
        <v>132</v>
      </c>
      <c r="C1" s="458"/>
      <c r="D1" s="458"/>
      <c r="E1" s="243"/>
      <c r="F1" s="243"/>
      <c r="G1" s="243"/>
      <c r="H1" s="243"/>
      <c r="I1" s="243"/>
      <c r="J1" s="243"/>
      <c r="K1" s="243"/>
    </row>
    <row r="2" spans="1:11" ht="15" customHeight="1" x14ac:dyDescent="0.2">
      <c r="A2" s="244"/>
      <c r="B2" s="244"/>
      <c r="C2" s="243"/>
      <c r="D2" s="245"/>
      <c r="E2" s="243"/>
      <c r="F2" s="243"/>
      <c r="G2" s="243"/>
      <c r="H2" s="243"/>
      <c r="I2" s="243"/>
      <c r="J2" s="243"/>
      <c r="K2" s="243"/>
    </row>
    <row r="3" spans="1:11" ht="15" customHeight="1" x14ac:dyDescent="0.2">
      <c r="A3" s="246" t="s">
        <v>133</v>
      </c>
      <c r="B3" s="255" t="s">
        <v>34</v>
      </c>
      <c r="C3" s="250"/>
      <c r="D3" s="251"/>
      <c r="E3" s="243"/>
      <c r="F3" s="243"/>
      <c r="G3" s="243"/>
      <c r="H3" s="243"/>
      <c r="I3" s="243"/>
      <c r="J3" s="243"/>
      <c r="K3" s="243"/>
    </row>
    <row r="4" spans="1:11" ht="15" customHeight="1" x14ac:dyDescent="0.2">
      <c r="A4" s="252" t="s">
        <v>134</v>
      </c>
      <c r="B4" s="437"/>
      <c r="C4" s="250"/>
      <c r="D4" s="251"/>
      <c r="E4" s="243"/>
      <c r="F4" s="243"/>
      <c r="G4" s="243"/>
      <c r="H4" s="243"/>
      <c r="I4" s="243"/>
      <c r="J4" s="243"/>
      <c r="K4" s="243"/>
    </row>
    <row r="5" spans="1:11" ht="15" customHeight="1" x14ac:dyDescent="0.2">
      <c r="A5" s="252" t="s">
        <v>135</v>
      </c>
      <c r="B5" s="438"/>
      <c r="C5" s="250"/>
      <c r="D5" s="251"/>
      <c r="E5" s="243"/>
      <c r="F5" s="243"/>
      <c r="G5" s="243"/>
      <c r="H5" s="243"/>
      <c r="I5" s="243"/>
      <c r="J5" s="243"/>
      <c r="K5" s="243"/>
    </row>
    <row r="6" spans="1:11" ht="15" customHeight="1" x14ac:dyDescent="0.2">
      <c r="A6" s="252" t="s">
        <v>136</v>
      </c>
      <c r="B6" s="439"/>
      <c r="C6" s="250"/>
      <c r="D6" s="251"/>
      <c r="E6" s="243"/>
      <c r="F6" s="243"/>
      <c r="G6" s="243"/>
      <c r="H6" s="243"/>
      <c r="I6" s="243"/>
      <c r="J6" s="243"/>
      <c r="K6" s="243"/>
    </row>
    <row r="7" spans="1:11" ht="27" customHeight="1" x14ac:dyDescent="0.2">
      <c r="A7" s="252" t="s">
        <v>224</v>
      </c>
      <c r="B7" s="255" t="s">
        <v>137</v>
      </c>
      <c r="C7" s="250"/>
      <c r="D7" s="251"/>
      <c r="E7" s="243"/>
      <c r="F7" s="243"/>
      <c r="G7" s="243"/>
      <c r="H7" s="243"/>
      <c r="I7" s="243"/>
      <c r="J7" s="243"/>
      <c r="K7" s="243"/>
    </row>
    <row r="8" spans="1:11" ht="21.75" customHeight="1" x14ac:dyDescent="0.2">
      <c r="A8" s="252" t="s">
        <v>138</v>
      </c>
      <c r="B8" s="434"/>
      <c r="C8" s="250"/>
      <c r="D8" s="251"/>
      <c r="E8" s="243"/>
      <c r="F8" s="256"/>
      <c r="G8" s="243"/>
      <c r="H8" s="243"/>
      <c r="I8" s="243"/>
      <c r="J8" s="243"/>
      <c r="K8" s="243"/>
    </row>
    <row r="9" spans="1:11" ht="15" customHeight="1" x14ac:dyDescent="0.2">
      <c r="A9" s="257"/>
      <c r="B9" s="257"/>
      <c r="C9" s="241"/>
      <c r="D9" s="258"/>
      <c r="E9" s="243"/>
      <c r="F9" s="243"/>
      <c r="G9" s="243"/>
      <c r="H9" s="243"/>
      <c r="I9" s="243"/>
      <c r="J9" s="243"/>
      <c r="K9" s="243"/>
    </row>
    <row r="10" spans="1:11" ht="15" customHeight="1" x14ac:dyDescent="0.2">
      <c r="A10" s="259" t="s">
        <v>139</v>
      </c>
      <c r="B10" s="260" t="s">
        <v>9</v>
      </c>
      <c r="C10" s="259" t="s">
        <v>140</v>
      </c>
      <c r="D10" s="259" t="s">
        <v>86</v>
      </c>
      <c r="E10" s="243"/>
      <c r="F10" s="243"/>
      <c r="G10" s="243"/>
      <c r="H10" s="243"/>
      <c r="I10" s="243"/>
      <c r="J10" s="243"/>
      <c r="K10" s="243"/>
    </row>
    <row r="11" spans="1:11" ht="15" customHeight="1" x14ac:dyDescent="0.2">
      <c r="A11" s="261"/>
      <c r="B11" s="262"/>
      <c r="C11" s="262"/>
      <c r="D11" s="263"/>
      <c r="E11" s="243"/>
      <c r="F11" s="243"/>
      <c r="G11" s="243"/>
      <c r="H11" s="243"/>
      <c r="I11" s="243"/>
      <c r="J11" s="243"/>
      <c r="K11" s="243"/>
    </row>
    <row r="12" spans="1:11" ht="15" customHeight="1" x14ac:dyDescent="0.2">
      <c r="A12" s="264" t="s">
        <v>70</v>
      </c>
      <c r="B12" s="265" t="s">
        <v>141</v>
      </c>
      <c r="C12" s="266">
        <f>SUM(C13:C21)</f>
        <v>0</v>
      </c>
      <c r="D12" s="266">
        <f>SUM(D13:D21)</f>
        <v>0</v>
      </c>
    </row>
    <row r="13" spans="1:11" ht="15" customHeight="1" x14ac:dyDescent="0.2">
      <c r="A13" s="267" t="s">
        <v>142</v>
      </c>
      <c r="B13" s="268" t="s">
        <v>143</v>
      </c>
      <c r="C13" s="435"/>
      <c r="D13" s="269">
        <f t="shared" ref="D13:D21" si="0">ROUND(($B$8*C13/100),2)</f>
        <v>0</v>
      </c>
    </row>
    <row r="14" spans="1:11" ht="15" customHeight="1" x14ac:dyDescent="0.2">
      <c r="A14" s="267" t="s">
        <v>144</v>
      </c>
      <c r="B14" s="268" t="s">
        <v>145</v>
      </c>
      <c r="C14" s="435"/>
      <c r="D14" s="269">
        <f t="shared" si="0"/>
        <v>0</v>
      </c>
    </row>
    <row r="15" spans="1:11" ht="15" customHeight="1" x14ac:dyDescent="0.2">
      <c r="A15" s="267" t="s">
        <v>146</v>
      </c>
      <c r="B15" s="268" t="s">
        <v>147</v>
      </c>
      <c r="C15" s="435"/>
      <c r="D15" s="269">
        <f t="shared" si="0"/>
        <v>0</v>
      </c>
    </row>
    <row r="16" spans="1:11" ht="15" customHeight="1" x14ac:dyDescent="0.2">
      <c r="A16" s="267" t="s">
        <v>148</v>
      </c>
      <c r="B16" s="268" t="s">
        <v>149</v>
      </c>
      <c r="C16" s="435"/>
      <c r="D16" s="269">
        <f t="shared" si="0"/>
        <v>0</v>
      </c>
    </row>
    <row r="17" spans="1:11" ht="15" customHeight="1" x14ac:dyDescent="0.2">
      <c r="A17" s="267" t="s">
        <v>150</v>
      </c>
      <c r="B17" s="268" t="s">
        <v>151</v>
      </c>
      <c r="C17" s="435"/>
      <c r="D17" s="269">
        <f t="shared" si="0"/>
        <v>0</v>
      </c>
    </row>
    <row r="18" spans="1:11" ht="15" customHeight="1" x14ac:dyDescent="0.2">
      <c r="A18" s="267" t="s">
        <v>152</v>
      </c>
      <c r="B18" s="268" t="s">
        <v>153</v>
      </c>
      <c r="C18" s="435"/>
      <c r="D18" s="269">
        <f t="shared" si="0"/>
        <v>0</v>
      </c>
    </row>
    <row r="19" spans="1:11" ht="15" customHeight="1" x14ac:dyDescent="0.2">
      <c r="A19" s="267" t="s">
        <v>154</v>
      </c>
      <c r="B19" s="268" t="s">
        <v>155</v>
      </c>
      <c r="C19" s="435"/>
      <c r="D19" s="269">
        <f t="shared" si="0"/>
        <v>0</v>
      </c>
    </row>
    <row r="20" spans="1:11" ht="15" customHeight="1" x14ac:dyDescent="0.2">
      <c r="A20" s="267" t="s">
        <v>156</v>
      </c>
      <c r="B20" s="268" t="s">
        <v>157</v>
      </c>
      <c r="C20" s="435"/>
      <c r="D20" s="269">
        <f t="shared" si="0"/>
        <v>0</v>
      </c>
    </row>
    <row r="21" spans="1:11" ht="15" customHeight="1" x14ac:dyDescent="0.2">
      <c r="A21" s="267" t="s">
        <v>158</v>
      </c>
      <c r="B21" s="268" t="s">
        <v>159</v>
      </c>
      <c r="C21" s="435"/>
      <c r="D21" s="269">
        <f t="shared" si="0"/>
        <v>0</v>
      </c>
    </row>
    <row r="22" spans="1:11" ht="15" customHeight="1" x14ac:dyDescent="0.2">
      <c r="A22" s="257"/>
      <c r="B22" s="262"/>
      <c r="C22" s="262"/>
      <c r="D22" s="263"/>
      <c r="E22" s="243"/>
      <c r="F22" s="243"/>
      <c r="G22" s="243"/>
      <c r="H22" s="243"/>
      <c r="I22" s="243"/>
      <c r="J22" s="243"/>
      <c r="K22" s="243"/>
    </row>
    <row r="23" spans="1:11" ht="15" customHeight="1" x14ac:dyDescent="0.2">
      <c r="A23" s="264" t="s">
        <v>72</v>
      </c>
      <c r="B23" s="265" t="s">
        <v>160</v>
      </c>
      <c r="C23" s="266">
        <f>SUM(C24:C30)</f>
        <v>0</v>
      </c>
      <c r="D23" s="266">
        <f>SUM(D24:D30)</f>
        <v>0</v>
      </c>
    </row>
    <row r="24" spans="1:11" ht="15" customHeight="1" x14ac:dyDescent="0.2">
      <c r="A24" s="267" t="s">
        <v>161</v>
      </c>
      <c r="B24" s="268" t="s">
        <v>162</v>
      </c>
      <c r="C24" s="435"/>
      <c r="D24" s="269">
        <f t="shared" ref="D24:D30" si="1">ROUND(($B$8*C24/100),2)</f>
        <v>0</v>
      </c>
    </row>
    <row r="25" spans="1:11" ht="15" customHeight="1" x14ac:dyDescent="0.2">
      <c r="A25" s="267" t="s">
        <v>163</v>
      </c>
      <c r="B25" s="268" t="s">
        <v>164</v>
      </c>
      <c r="C25" s="435"/>
      <c r="D25" s="269">
        <f t="shared" si="1"/>
        <v>0</v>
      </c>
    </row>
    <row r="26" spans="1:11" ht="15" customHeight="1" x14ac:dyDescent="0.2">
      <c r="A26" s="267" t="s">
        <v>165</v>
      </c>
      <c r="B26" s="268" t="s">
        <v>166</v>
      </c>
      <c r="C26" s="435"/>
      <c r="D26" s="269">
        <f t="shared" si="1"/>
        <v>0</v>
      </c>
      <c r="I26" s="270"/>
    </row>
    <row r="27" spans="1:11" ht="15" customHeight="1" x14ac:dyDescent="0.2">
      <c r="A27" s="267" t="s">
        <v>167</v>
      </c>
      <c r="B27" s="268" t="s">
        <v>168</v>
      </c>
      <c r="C27" s="435"/>
      <c r="D27" s="269">
        <f t="shared" si="1"/>
        <v>0</v>
      </c>
    </row>
    <row r="28" spans="1:11" ht="15" customHeight="1" x14ac:dyDescent="0.2">
      <c r="A28" s="267" t="s">
        <v>169</v>
      </c>
      <c r="B28" s="268" t="s">
        <v>170</v>
      </c>
      <c r="C28" s="435"/>
      <c r="D28" s="269">
        <f t="shared" si="1"/>
        <v>0</v>
      </c>
    </row>
    <row r="29" spans="1:11" ht="15" customHeight="1" x14ac:dyDescent="0.2">
      <c r="A29" s="267" t="s">
        <v>171</v>
      </c>
      <c r="B29" s="268" t="s">
        <v>172</v>
      </c>
      <c r="C29" s="435"/>
      <c r="D29" s="269">
        <f t="shared" si="1"/>
        <v>0</v>
      </c>
    </row>
    <row r="30" spans="1:11" ht="15" customHeight="1" x14ac:dyDescent="0.2">
      <c r="A30" s="267" t="s">
        <v>173</v>
      </c>
      <c r="B30" s="268" t="s">
        <v>174</v>
      </c>
      <c r="C30" s="435"/>
      <c r="D30" s="269">
        <f t="shared" si="1"/>
        <v>0</v>
      </c>
    </row>
    <row r="31" spans="1:11" ht="15" customHeight="1" x14ac:dyDescent="0.2">
      <c r="A31" s="257"/>
      <c r="B31" s="262"/>
      <c r="C31" s="262"/>
      <c r="D31" s="263"/>
      <c r="E31" s="243"/>
      <c r="F31" s="243"/>
      <c r="G31" s="243"/>
      <c r="H31" s="243"/>
      <c r="I31" s="243"/>
      <c r="J31" s="243"/>
      <c r="K31" s="243"/>
    </row>
    <row r="32" spans="1:11" ht="15" customHeight="1" x14ac:dyDescent="0.2">
      <c r="A32" s="264" t="s">
        <v>73</v>
      </c>
      <c r="B32" s="265" t="s">
        <v>175</v>
      </c>
      <c r="C32" s="266">
        <f>SUM(C33:C37)</f>
        <v>0</v>
      </c>
      <c r="D32" s="266">
        <f>SUM(D33:D37)</f>
        <v>0</v>
      </c>
    </row>
    <row r="33" spans="1:11" ht="15" customHeight="1" x14ac:dyDescent="0.2">
      <c r="A33" s="267" t="s">
        <v>176</v>
      </c>
      <c r="B33" s="268" t="s">
        <v>177</v>
      </c>
      <c r="C33" s="435"/>
      <c r="D33" s="269">
        <f>ROUND(($B$8*C33/100),2)</f>
        <v>0</v>
      </c>
    </row>
    <row r="34" spans="1:11" ht="15" customHeight="1" x14ac:dyDescent="0.2">
      <c r="A34" s="267" t="s">
        <v>178</v>
      </c>
      <c r="B34" s="268" t="s">
        <v>179</v>
      </c>
      <c r="C34" s="435"/>
      <c r="D34" s="269">
        <f>ROUND(($B$8*C34/100),2)</f>
        <v>0</v>
      </c>
    </row>
    <row r="35" spans="1:11" ht="15" customHeight="1" x14ac:dyDescent="0.2">
      <c r="A35" s="267" t="s">
        <v>180</v>
      </c>
      <c r="B35" s="268" t="s">
        <v>181</v>
      </c>
      <c r="C35" s="435"/>
      <c r="D35" s="269">
        <f>ROUND(($B$8*C35/100),2)</f>
        <v>0</v>
      </c>
    </row>
    <row r="36" spans="1:11" ht="15" customHeight="1" x14ac:dyDescent="0.2">
      <c r="A36" s="267" t="s">
        <v>182</v>
      </c>
      <c r="B36" s="268" t="s">
        <v>183</v>
      </c>
      <c r="C36" s="435"/>
      <c r="D36" s="269">
        <f>ROUND(($B$8*C36/100),2)</f>
        <v>0</v>
      </c>
    </row>
    <row r="37" spans="1:11" ht="15" customHeight="1" x14ac:dyDescent="0.2">
      <c r="A37" s="267" t="s">
        <v>184</v>
      </c>
      <c r="B37" s="268" t="s">
        <v>185</v>
      </c>
      <c r="C37" s="435"/>
      <c r="D37" s="269">
        <f>ROUND(($B$8*C37/100),2)</f>
        <v>0</v>
      </c>
    </row>
    <row r="38" spans="1:11" ht="15" customHeight="1" x14ac:dyDescent="0.2">
      <c r="A38" s="257"/>
      <c r="B38" s="262"/>
      <c r="C38" s="262"/>
      <c r="D38" s="263"/>
      <c r="E38" s="243"/>
      <c r="F38" s="243"/>
      <c r="G38" s="243"/>
      <c r="H38" s="243"/>
      <c r="I38" s="243"/>
      <c r="J38" s="243"/>
      <c r="K38" s="243"/>
    </row>
    <row r="39" spans="1:11" ht="15" customHeight="1" x14ac:dyDescent="0.2">
      <c r="A39" s="264" t="s">
        <v>74</v>
      </c>
      <c r="B39" s="265" t="s">
        <v>186</v>
      </c>
      <c r="C39" s="266">
        <f>SUM(C40:C41)</f>
        <v>0</v>
      </c>
      <c r="D39" s="266">
        <f>SUM(D40:D41)</f>
        <v>0</v>
      </c>
    </row>
    <row r="40" spans="1:11" ht="15" customHeight="1" x14ac:dyDescent="0.2">
      <c r="A40" s="267" t="s">
        <v>187</v>
      </c>
      <c r="B40" s="268" t="s">
        <v>188</v>
      </c>
      <c r="C40" s="436"/>
      <c r="D40" s="269">
        <f>ROUND(($B$8*C40/100),2)</f>
        <v>0</v>
      </c>
      <c r="E40" s="270"/>
    </row>
    <row r="41" spans="1:11" ht="27" customHeight="1" x14ac:dyDescent="0.2">
      <c r="A41" s="267" t="s">
        <v>189</v>
      </c>
      <c r="B41" s="272" t="s">
        <v>190</v>
      </c>
      <c r="C41" s="436"/>
      <c r="D41" s="269">
        <f>ROUND(($B$8*C41/100),2)</f>
        <v>0</v>
      </c>
      <c r="E41" s="270"/>
      <c r="J41" s="270"/>
    </row>
    <row r="42" spans="1:11" ht="15" customHeight="1" x14ac:dyDescent="0.2">
      <c r="A42" s="273"/>
      <c r="B42" s="262"/>
      <c r="C42" s="262"/>
      <c r="D42" s="263"/>
      <c r="E42" s="243"/>
      <c r="F42" s="243"/>
      <c r="G42" s="243"/>
      <c r="H42" s="243"/>
      <c r="J42" s="270"/>
      <c r="K42" s="243"/>
    </row>
    <row r="43" spans="1:11" ht="15" customHeight="1" x14ac:dyDescent="0.2">
      <c r="A43" s="459" t="s">
        <v>191</v>
      </c>
      <c r="B43" s="459"/>
      <c r="C43" s="266">
        <f>C12+C23+C32+C39</f>
        <v>0</v>
      </c>
      <c r="D43" s="266">
        <f>D12+D23+D32+D39</f>
        <v>0</v>
      </c>
    </row>
    <row r="44" spans="1:11" ht="15" customHeight="1" x14ac:dyDescent="0.2"/>
    <row r="45" spans="1:11" ht="15" customHeight="1" x14ac:dyDescent="0.2">
      <c r="A45" s="298">
        <v>6</v>
      </c>
      <c r="B45" s="275" t="s">
        <v>10</v>
      </c>
      <c r="C45" s="276" t="s">
        <v>140</v>
      </c>
      <c r="D45" s="276" t="s">
        <v>86</v>
      </c>
    </row>
    <row r="46" spans="1:11" ht="15" customHeight="1" x14ac:dyDescent="0.2">
      <c r="A46" s="267" t="s">
        <v>192</v>
      </c>
      <c r="B46" s="277" t="s">
        <v>193</v>
      </c>
      <c r="C46" s="278" t="e">
        <f>ROUND((D46/$B$8),4)*100</f>
        <v>#DIV/0!</v>
      </c>
      <c r="D46" s="440"/>
      <c r="E46" s="270"/>
    </row>
    <row r="47" spans="1:11" ht="15" customHeight="1" x14ac:dyDescent="0.2">
      <c r="A47" s="279" t="s">
        <v>194</v>
      </c>
      <c r="B47" s="268" t="s">
        <v>195</v>
      </c>
      <c r="C47" s="269" t="e">
        <f t="shared" ref="C47:C51" si="2">ROUND((D47/$B$8),4)*100</f>
        <v>#DIV/0!</v>
      </c>
      <c r="D47" s="435"/>
      <c r="E47" s="270"/>
    </row>
    <row r="48" spans="1:11" ht="15" customHeight="1" x14ac:dyDescent="0.2">
      <c r="A48" s="279" t="s">
        <v>196</v>
      </c>
      <c r="B48" s="268" t="s">
        <v>197</v>
      </c>
      <c r="C48" s="269" t="e">
        <f t="shared" si="2"/>
        <v>#DIV/0!</v>
      </c>
      <c r="D48" s="435"/>
      <c r="E48" s="270"/>
    </row>
    <row r="49" spans="1:5" ht="15" customHeight="1" x14ac:dyDescent="0.2">
      <c r="A49" s="279" t="s">
        <v>198</v>
      </c>
      <c r="B49" s="268" t="s">
        <v>199</v>
      </c>
      <c r="C49" s="269" t="e">
        <f t="shared" si="2"/>
        <v>#DIV/0!</v>
      </c>
      <c r="D49" s="435"/>
      <c r="E49" s="270"/>
    </row>
    <row r="50" spans="1:5" ht="15" customHeight="1" x14ac:dyDescent="0.2">
      <c r="A50" s="279" t="s">
        <v>200</v>
      </c>
      <c r="B50" s="268" t="s">
        <v>201</v>
      </c>
      <c r="C50" s="269" t="e">
        <f t="shared" si="2"/>
        <v>#DIV/0!</v>
      </c>
      <c r="D50" s="435"/>
      <c r="E50" s="270"/>
    </row>
    <row r="51" spans="1:5" ht="15" customHeight="1" x14ac:dyDescent="0.2">
      <c r="A51" s="279" t="s">
        <v>202</v>
      </c>
      <c r="B51" s="280" t="s">
        <v>203</v>
      </c>
      <c r="C51" s="281" t="e">
        <f t="shared" si="2"/>
        <v>#DIV/0!</v>
      </c>
      <c r="D51" s="441"/>
      <c r="E51" s="270"/>
    </row>
    <row r="52" spans="1:5" ht="15" customHeight="1" x14ac:dyDescent="0.2">
      <c r="A52" s="460" t="s">
        <v>204</v>
      </c>
      <c r="B52" s="460"/>
      <c r="C52" s="282" t="e">
        <f>SUM(C46:C51)</f>
        <v>#DIV/0!</v>
      </c>
      <c r="D52" s="282">
        <f>SUM(D46:D51)</f>
        <v>0</v>
      </c>
    </row>
    <row r="53" spans="1:5" ht="15" customHeight="1" x14ac:dyDescent="0.2">
      <c r="C53" s="283"/>
    </row>
    <row r="54" spans="1:5" ht="15" customHeight="1" x14ac:dyDescent="0.2">
      <c r="A54" s="461" t="s">
        <v>205</v>
      </c>
      <c r="B54" s="461"/>
      <c r="C54" s="284" t="e">
        <f>C43+C52</f>
        <v>#DIV/0!</v>
      </c>
      <c r="D54" s="285">
        <f>D43+D52</f>
        <v>0</v>
      </c>
    </row>
    <row r="55" spans="1:5" ht="15" customHeight="1" x14ac:dyDescent="0.2">
      <c r="C55" s="283"/>
    </row>
    <row r="56" spans="1:5" ht="15" customHeight="1" x14ac:dyDescent="0.2">
      <c r="A56" s="1">
        <v>7</v>
      </c>
      <c r="B56" s="1" t="s">
        <v>12</v>
      </c>
      <c r="C56" s="286"/>
      <c r="D56" s="1" t="s">
        <v>140</v>
      </c>
    </row>
    <row r="57" spans="1:5" ht="15" customHeight="1" x14ac:dyDescent="0.2">
      <c r="A57" s="287"/>
      <c r="B57" s="288" t="s">
        <v>206</v>
      </c>
      <c r="C57" s="280"/>
      <c r="D57" s="289" t="e">
        <f>C54/100</f>
        <v>#DIV/0!</v>
      </c>
    </row>
    <row r="58" spans="1:5" ht="15" customHeight="1" x14ac:dyDescent="0.2">
      <c r="A58" s="290"/>
      <c r="B58" s="291" t="s">
        <v>207</v>
      </c>
      <c r="C58" s="268"/>
      <c r="D58" s="292">
        <f>'FATOR K'!K9</f>
        <v>0</v>
      </c>
    </row>
    <row r="59" spans="1:5" ht="15" customHeight="1" x14ac:dyDescent="0.2">
      <c r="A59" s="290"/>
      <c r="B59" s="291" t="s">
        <v>208</v>
      </c>
      <c r="C59" s="268"/>
      <c r="D59" s="292">
        <f>'FATOR K'!K10</f>
        <v>0</v>
      </c>
    </row>
    <row r="60" spans="1:5" ht="15" customHeight="1" x14ac:dyDescent="0.2">
      <c r="A60" s="290"/>
      <c r="B60" s="288" t="s">
        <v>209</v>
      </c>
      <c r="C60" s="280"/>
      <c r="D60" s="292">
        <f>'FATOR K'!K11</f>
        <v>0</v>
      </c>
    </row>
    <row r="61" spans="1:5" ht="15" customHeight="1" x14ac:dyDescent="0.2">
      <c r="A61" s="290"/>
      <c r="B61" s="291" t="s">
        <v>210</v>
      </c>
      <c r="C61" s="268"/>
      <c r="D61" s="293">
        <f>'FATOR K'!K12</f>
        <v>0</v>
      </c>
    </row>
    <row r="62" spans="1:5" ht="15" customHeight="1" x14ac:dyDescent="0.2">
      <c r="A62" s="290"/>
      <c r="B62" s="277" t="s">
        <v>211</v>
      </c>
      <c r="C62" s="294">
        <f>'FATOR K'!$J$13</f>
        <v>0</v>
      </c>
      <c r="D62" s="287"/>
    </row>
    <row r="63" spans="1:5" ht="15" customHeight="1" x14ac:dyDescent="0.2">
      <c r="A63" s="290"/>
      <c r="B63" s="268" t="s">
        <v>212</v>
      </c>
      <c r="C63" s="295">
        <f>'FATOR K'!$J$14</f>
        <v>0</v>
      </c>
      <c r="D63" s="290"/>
    </row>
    <row r="64" spans="1:5" ht="15" customHeight="1" x14ac:dyDescent="0.2">
      <c r="A64" s="290"/>
      <c r="B64" s="268" t="s">
        <v>213</v>
      </c>
      <c r="C64" s="295">
        <f>'FATOR K'!$J$15</f>
        <v>0</v>
      </c>
      <c r="D64" s="290"/>
    </row>
    <row r="65" spans="1:4" ht="15" customHeight="1" x14ac:dyDescent="0.2">
      <c r="A65" s="279"/>
      <c r="B65" s="268" t="s">
        <v>214</v>
      </c>
      <c r="C65" s="295">
        <f>'FATOR K'!$J$16</f>
        <v>0</v>
      </c>
      <c r="D65" s="279"/>
    </row>
    <row r="66" spans="1:4" ht="15" customHeight="1" x14ac:dyDescent="0.2"/>
    <row r="67" spans="1:4" ht="15" customHeight="1" x14ac:dyDescent="0.2">
      <c r="A67" s="461" t="s">
        <v>215</v>
      </c>
      <c r="B67" s="461"/>
      <c r="C67" s="461"/>
      <c r="D67" s="296" t="e">
        <f>(1+D57+D59)*(1+D60)*(1+D61)</f>
        <v>#DIV/0!</v>
      </c>
    </row>
    <row r="68" spans="1:4" ht="15" customHeight="1" x14ac:dyDescent="0.2">
      <c r="B68" s="241"/>
      <c r="C68" s="241"/>
    </row>
    <row r="69" spans="1:4" ht="15" customHeight="1" x14ac:dyDescent="0.2">
      <c r="A69" s="457" t="s">
        <v>216</v>
      </c>
      <c r="B69" s="457"/>
      <c r="C69" s="457"/>
      <c r="D69" s="297" t="e">
        <f>D67*B8</f>
        <v>#DIV/0!</v>
      </c>
    </row>
    <row r="70" spans="1:4" ht="15" customHeight="1" x14ac:dyDescent="0.2"/>
    <row r="71" spans="1:4" ht="15" customHeight="1" x14ac:dyDescent="0.2"/>
    <row r="72" spans="1:4" ht="15" customHeight="1" x14ac:dyDescent="0.2"/>
    <row r="73" spans="1:4" ht="15" customHeight="1" x14ac:dyDescent="0.2"/>
    <row r="74" spans="1:4" ht="15" customHeight="1" x14ac:dyDescent="0.2"/>
    <row r="75" spans="1:4" ht="15" customHeight="1" x14ac:dyDescent="0.2"/>
    <row r="76" spans="1:4" ht="15" customHeight="1" x14ac:dyDescent="0.2"/>
    <row r="77" spans="1:4" ht="15" customHeight="1" x14ac:dyDescent="0.2"/>
    <row r="78" spans="1:4" ht="15" customHeight="1" x14ac:dyDescent="0.2"/>
    <row r="79" spans="1:4" ht="15" customHeight="1" x14ac:dyDescent="0.2"/>
    <row r="80" spans="1:4" ht="15" customHeight="1" x14ac:dyDescent="0.2"/>
    <row r="81" ht="15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</sheetData>
  <mergeCells count="6">
    <mergeCell ref="A69:C69"/>
    <mergeCell ref="B1:D1"/>
    <mergeCell ref="A43:B43"/>
    <mergeCell ref="A52:B52"/>
    <mergeCell ref="A54:B54"/>
    <mergeCell ref="A67:C67"/>
  </mergeCells>
  <printOptions horizontalCentered="1"/>
  <pageMargins left="0.51180555555555596" right="0.51180555555555596" top="0.78749999999999998" bottom="0.78749999999999998" header="0.511811023622047" footer="0.511811023622047"/>
  <pageSetup paperSize="9" fitToHeight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84807"/>
    <pageSetUpPr fitToPage="1"/>
  </sheetPr>
  <dimension ref="A1:K105"/>
  <sheetViews>
    <sheetView topLeftCell="A45" zoomScaleNormal="100" workbookViewId="0">
      <selection activeCell="D13" sqref="D13"/>
    </sheetView>
  </sheetViews>
  <sheetFormatPr defaultColWidth="9.140625" defaultRowHeight="12.75" x14ac:dyDescent="0.2"/>
  <cols>
    <col min="1" max="1" width="13" style="239" customWidth="1"/>
    <col min="2" max="2" width="59" style="239" customWidth="1"/>
    <col min="3" max="3" width="10.7109375" style="240" customWidth="1"/>
    <col min="4" max="4" width="12.28515625" style="239" customWidth="1"/>
    <col min="5" max="8" width="5.42578125" style="241" customWidth="1"/>
    <col min="9" max="9" width="26" style="241" customWidth="1"/>
    <col min="10" max="10" width="5.7109375" style="241" customWidth="1"/>
    <col min="11" max="11" width="5.42578125" style="241" customWidth="1"/>
    <col min="12" max="240" width="9.140625" style="239"/>
    <col min="241" max="241" width="8" style="239" customWidth="1"/>
    <col min="242" max="242" width="48.42578125" style="239" customWidth="1"/>
    <col min="243" max="243" width="12.7109375" style="239" customWidth="1"/>
    <col min="244" max="244" width="9.42578125" style="239" customWidth="1"/>
    <col min="245" max="245" width="15.7109375" style="239" customWidth="1"/>
    <col min="246" max="246" width="12.28515625" style="239" customWidth="1"/>
    <col min="247" max="247" width="9.140625" style="239"/>
    <col min="248" max="248" width="16" style="239" customWidth="1"/>
    <col min="249" max="249" width="23.42578125" style="239" customWidth="1"/>
    <col min="250" max="250" width="10.42578125" style="239" customWidth="1"/>
    <col min="251" max="252" width="10.140625" style="239" customWidth="1"/>
    <col min="253" max="253" width="26.7109375" style="239" customWidth="1"/>
    <col min="254" max="254" width="54.28515625" style="239" customWidth="1"/>
    <col min="255" max="496" width="9.140625" style="239"/>
    <col min="497" max="497" width="8" style="239" customWidth="1"/>
    <col min="498" max="498" width="48.42578125" style="239" customWidth="1"/>
    <col min="499" max="499" width="12.7109375" style="239" customWidth="1"/>
    <col min="500" max="500" width="9.42578125" style="239" customWidth="1"/>
    <col min="501" max="501" width="15.7109375" style="239" customWidth="1"/>
    <col min="502" max="502" width="12.28515625" style="239" customWidth="1"/>
    <col min="503" max="503" width="9.140625" style="239"/>
    <col min="504" max="504" width="16" style="239" customWidth="1"/>
    <col min="505" max="505" width="23.42578125" style="239" customWidth="1"/>
    <col min="506" max="506" width="10.42578125" style="239" customWidth="1"/>
    <col min="507" max="508" width="10.140625" style="239" customWidth="1"/>
    <col min="509" max="509" width="26.7109375" style="239" customWidth="1"/>
    <col min="510" max="510" width="54.28515625" style="239" customWidth="1"/>
    <col min="511" max="752" width="9.140625" style="239"/>
    <col min="753" max="753" width="8" style="239" customWidth="1"/>
    <col min="754" max="754" width="48.42578125" style="239" customWidth="1"/>
    <col min="755" max="755" width="12.7109375" style="239" customWidth="1"/>
    <col min="756" max="756" width="9.42578125" style="239" customWidth="1"/>
    <col min="757" max="757" width="15.7109375" style="239" customWidth="1"/>
    <col min="758" max="758" width="12.28515625" style="239" customWidth="1"/>
    <col min="759" max="759" width="9.140625" style="239"/>
    <col min="760" max="760" width="16" style="239" customWidth="1"/>
    <col min="761" max="761" width="23.42578125" style="239" customWidth="1"/>
    <col min="762" max="762" width="10.42578125" style="239" customWidth="1"/>
    <col min="763" max="764" width="10.140625" style="239" customWidth="1"/>
    <col min="765" max="765" width="26.7109375" style="239" customWidth="1"/>
    <col min="766" max="766" width="54.28515625" style="239" customWidth="1"/>
    <col min="767" max="1008" width="9.140625" style="239"/>
    <col min="1009" max="1009" width="8" style="239" customWidth="1"/>
    <col min="1010" max="1010" width="48.42578125" style="239" customWidth="1"/>
    <col min="1011" max="1011" width="12.7109375" style="239" customWidth="1"/>
    <col min="1012" max="1012" width="9.42578125" style="239" customWidth="1"/>
    <col min="1013" max="1013" width="15.7109375" style="239" customWidth="1"/>
    <col min="1014" max="1014" width="12.28515625" style="239" customWidth="1"/>
    <col min="1015" max="1015" width="9.140625" style="239"/>
    <col min="1016" max="1016" width="16" style="239" customWidth="1"/>
    <col min="1017" max="1017" width="23.42578125" style="239" customWidth="1"/>
    <col min="1018" max="1018" width="10.42578125" style="239" customWidth="1"/>
    <col min="1019" max="1020" width="10.140625" style="239" customWidth="1"/>
    <col min="1021" max="1021" width="26.7109375" style="239" customWidth="1"/>
    <col min="1022" max="1022" width="54.28515625" style="239" customWidth="1"/>
    <col min="1023" max="1264" width="9.140625" style="239"/>
    <col min="1265" max="1265" width="8" style="239" customWidth="1"/>
    <col min="1266" max="1266" width="48.42578125" style="239" customWidth="1"/>
    <col min="1267" max="1267" width="12.7109375" style="239" customWidth="1"/>
    <col min="1268" max="1268" width="9.42578125" style="239" customWidth="1"/>
    <col min="1269" max="1269" width="15.7109375" style="239" customWidth="1"/>
    <col min="1270" max="1270" width="12.28515625" style="239" customWidth="1"/>
    <col min="1271" max="1271" width="9.140625" style="239"/>
    <col min="1272" max="1272" width="16" style="239" customWidth="1"/>
    <col min="1273" max="1273" width="23.42578125" style="239" customWidth="1"/>
    <col min="1274" max="1274" width="10.42578125" style="239" customWidth="1"/>
    <col min="1275" max="1276" width="10.140625" style="239" customWidth="1"/>
    <col min="1277" max="1277" width="26.7109375" style="239" customWidth="1"/>
    <col min="1278" max="1278" width="54.28515625" style="239" customWidth="1"/>
    <col min="1279" max="1520" width="9.140625" style="239"/>
    <col min="1521" max="1521" width="8" style="239" customWidth="1"/>
    <col min="1522" max="1522" width="48.42578125" style="239" customWidth="1"/>
    <col min="1523" max="1523" width="12.7109375" style="239" customWidth="1"/>
    <col min="1524" max="1524" width="9.42578125" style="239" customWidth="1"/>
    <col min="1525" max="1525" width="15.7109375" style="239" customWidth="1"/>
    <col min="1526" max="1526" width="12.28515625" style="239" customWidth="1"/>
    <col min="1527" max="1527" width="9.140625" style="239"/>
    <col min="1528" max="1528" width="16" style="239" customWidth="1"/>
    <col min="1529" max="1529" width="23.42578125" style="239" customWidth="1"/>
    <col min="1530" max="1530" width="10.42578125" style="239" customWidth="1"/>
    <col min="1531" max="1532" width="10.140625" style="239" customWidth="1"/>
    <col min="1533" max="1533" width="26.7109375" style="239" customWidth="1"/>
    <col min="1534" max="1534" width="54.28515625" style="239" customWidth="1"/>
    <col min="1535" max="1776" width="9.140625" style="239"/>
    <col min="1777" max="1777" width="8" style="239" customWidth="1"/>
    <col min="1778" max="1778" width="48.42578125" style="239" customWidth="1"/>
    <col min="1779" max="1779" width="12.7109375" style="239" customWidth="1"/>
    <col min="1780" max="1780" width="9.42578125" style="239" customWidth="1"/>
    <col min="1781" max="1781" width="15.7109375" style="239" customWidth="1"/>
    <col min="1782" max="1782" width="12.28515625" style="239" customWidth="1"/>
    <col min="1783" max="1783" width="9.140625" style="239"/>
    <col min="1784" max="1784" width="16" style="239" customWidth="1"/>
    <col min="1785" max="1785" width="23.42578125" style="239" customWidth="1"/>
    <col min="1786" max="1786" width="10.42578125" style="239" customWidth="1"/>
    <col min="1787" max="1788" width="10.140625" style="239" customWidth="1"/>
    <col min="1789" max="1789" width="26.7109375" style="239" customWidth="1"/>
    <col min="1790" max="1790" width="54.28515625" style="239" customWidth="1"/>
    <col min="1791" max="2032" width="9.140625" style="239"/>
    <col min="2033" max="2033" width="8" style="239" customWidth="1"/>
    <col min="2034" max="2034" width="48.42578125" style="239" customWidth="1"/>
    <col min="2035" max="2035" width="12.7109375" style="239" customWidth="1"/>
    <col min="2036" max="2036" width="9.42578125" style="239" customWidth="1"/>
    <col min="2037" max="2037" width="15.7109375" style="239" customWidth="1"/>
    <col min="2038" max="2038" width="12.28515625" style="239" customWidth="1"/>
    <col min="2039" max="2039" width="9.140625" style="239"/>
    <col min="2040" max="2040" width="16" style="239" customWidth="1"/>
    <col min="2041" max="2041" width="23.42578125" style="239" customWidth="1"/>
    <col min="2042" max="2042" width="10.42578125" style="239" customWidth="1"/>
    <col min="2043" max="2044" width="10.140625" style="239" customWidth="1"/>
    <col min="2045" max="2045" width="26.7109375" style="239" customWidth="1"/>
    <col min="2046" max="2046" width="54.28515625" style="239" customWidth="1"/>
    <col min="2047" max="2288" width="9.140625" style="239"/>
    <col min="2289" max="2289" width="8" style="239" customWidth="1"/>
    <col min="2290" max="2290" width="48.42578125" style="239" customWidth="1"/>
    <col min="2291" max="2291" width="12.7109375" style="239" customWidth="1"/>
    <col min="2292" max="2292" width="9.42578125" style="239" customWidth="1"/>
    <col min="2293" max="2293" width="15.7109375" style="239" customWidth="1"/>
    <col min="2294" max="2294" width="12.28515625" style="239" customWidth="1"/>
    <col min="2295" max="2295" width="9.140625" style="239"/>
    <col min="2296" max="2296" width="16" style="239" customWidth="1"/>
    <col min="2297" max="2297" width="23.42578125" style="239" customWidth="1"/>
    <col min="2298" max="2298" width="10.42578125" style="239" customWidth="1"/>
    <col min="2299" max="2300" width="10.140625" style="239" customWidth="1"/>
    <col min="2301" max="2301" width="26.7109375" style="239" customWidth="1"/>
    <col min="2302" max="2302" width="54.28515625" style="239" customWidth="1"/>
    <col min="2303" max="2544" width="9.140625" style="239"/>
    <col min="2545" max="2545" width="8" style="239" customWidth="1"/>
    <col min="2546" max="2546" width="48.42578125" style="239" customWidth="1"/>
    <col min="2547" max="2547" width="12.7109375" style="239" customWidth="1"/>
    <col min="2548" max="2548" width="9.42578125" style="239" customWidth="1"/>
    <col min="2549" max="2549" width="15.7109375" style="239" customWidth="1"/>
    <col min="2550" max="2550" width="12.28515625" style="239" customWidth="1"/>
    <col min="2551" max="2551" width="9.140625" style="239"/>
    <col min="2552" max="2552" width="16" style="239" customWidth="1"/>
    <col min="2553" max="2553" width="23.42578125" style="239" customWidth="1"/>
    <col min="2554" max="2554" width="10.42578125" style="239" customWidth="1"/>
    <col min="2555" max="2556" width="10.140625" style="239" customWidth="1"/>
    <col min="2557" max="2557" width="26.7109375" style="239" customWidth="1"/>
    <col min="2558" max="2558" width="54.28515625" style="239" customWidth="1"/>
    <col min="2559" max="2800" width="9.140625" style="239"/>
    <col min="2801" max="2801" width="8" style="239" customWidth="1"/>
    <col min="2802" max="2802" width="48.42578125" style="239" customWidth="1"/>
    <col min="2803" max="2803" width="12.7109375" style="239" customWidth="1"/>
    <col min="2804" max="2804" width="9.42578125" style="239" customWidth="1"/>
    <col min="2805" max="2805" width="15.7109375" style="239" customWidth="1"/>
    <col min="2806" max="2806" width="12.28515625" style="239" customWidth="1"/>
    <col min="2807" max="2807" width="9.140625" style="239"/>
    <col min="2808" max="2808" width="16" style="239" customWidth="1"/>
    <col min="2809" max="2809" width="23.42578125" style="239" customWidth="1"/>
    <col min="2810" max="2810" width="10.42578125" style="239" customWidth="1"/>
    <col min="2811" max="2812" width="10.140625" style="239" customWidth="1"/>
    <col min="2813" max="2813" width="26.7109375" style="239" customWidth="1"/>
    <col min="2814" max="2814" width="54.28515625" style="239" customWidth="1"/>
    <col min="2815" max="3056" width="9.140625" style="239"/>
    <col min="3057" max="3057" width="8" style="239" customWidth="1"/>
    <col min="3058" max="3058" width="48.42578125" style="239" customWidth="1"/>
    <col min="3059" max="3059" width="12.7109375" style="239" customWidth="1"/>
    <col min="3060" max="3060" width="9.42578125" style="239" customWidth="1"/>
    <col min="3061" max="3061" width="15.7109375" style="239" customWidth="1"/>
    <col min="3062" max="3062" width="12.28515625" style="239" customWidth="1"/>
    <col min="3063" max="3063" width="9.140625" style="239"/>
    <col min="3064" max="3064" width="16" style="239" customWidth="1"/>
    <col min="3065" max="3065" width="23.42578125" style="239" customWidth="1"/>
    <col min="3066" max="3066" width="10.42578125" style="239" customWidth="1"/>
    <col min="3067" max="3068" width="10.140625" style="239" customWidth="1"/>
    <col min="3069" max="3069" width="26.7109375" style="239" customWidth="1"/>
    <col min="3070" max="3070" width="54.28515625" style="239" customWidth="1"/>
    <col min="3071" max="3312" width="9.140625" style="239"/>
    <col min="3313" max="3313" width="8" style="239" customWidth="1"/>
    <col min="3314" max="3314" width="48.42578125" style="239" customWidth="1"/>
    <col min="3315" max="3315" width="12.7109375" style="239" customWidth="1"/>
    <col min="3316" max="3316" width="9.42578125" style="239" customWidth="1"/>
    <col min="3317" max="3317" width="15.7109375" style="239" customWidth="1"/>
    <col min="3318" max="3318" width="12.28515625" style="239" customWidth="1"/>
    <col min="3319" max="3319" width="9.140625" style="239"/>
    <col min="3320" max="3320" width="16" style="239" customWidth="1"/>
    <col min="3321" max="3321" width="23.42578125" style="239" customWidth="1"/>
    <col min="3322" max="3322" width="10.42578125" style="239" customWidth="1"/>
    <col min="3323" max="3324" width="10.140625" style="239" customWidth="1"/>
    <col min="3325" max="3325" width="26.7109375" style="239" customWidth="1"/>
    <col min="3326" max="3326" width="54.28515625" style="239" customWidth="1"/>
    <col min="3327" max="3568" width="9.140625" style="239"/>
    <col min="3569" max="3569" width="8" style="239" customWidth="1"/>
    <col min="3570" max="3570" width="48.42578125" style="239" customWidth="1"/>
    <col min="3571" max="3571" width="12.7109375" style="239" customWidth="1"/>
    <col min="3572" max="3572" width="9.42578125" style="239" customWidth="1"/>
    <col min="3573" max="3573" width="15.7109375" style="239" customWidth="1"/>
    <col min="3574" max="3574" width="12.28515625" style="239" customWidth="1"/>
    <col min="3575" max="3575" width="9.140625" style="239"/>
    <col min="3576" max="3576" width="16" style="239" customWidth="1"/>
    <col min="3577" max="3577" width="23.42578125" style="239" customWidth="1"/>
    <col min="3578" max="3578" width="10.42578125" style="239" customWidth="1"/>
    <col min="3579" max="3580" width="10.140625" style="239" customWidth="1"/>
    <col min="3581" max="3581" width="26.7109375" style="239" customWidth="1"/>
    <col min="3582" max="3582" width="54.28515625" style="239" customWidth="1"/>
    <col min="3583" max="3824" width="9.140625" style="239"/>
    <col min="3825" max="3825" width="8" style="239" customWidth="1"/>
    <col min="3826" max="3826" width="48.42578125" style="239" customWidth="1"/>
    <col min="3827" max="3827" width="12.7109375" style="239" customWidth="1"/>
    <col min="3828" max="3828" width="9.42578125" style="239" customWidth="1"/>
    <col min="3829" max="3829" width="15.7109375" style="239" customWidth="1"/>
    <col min="3830" max="3830" width="12.28515625" style="239" customWidth="1"/>
    <col min="3831" max="3831" width="9.140625" style="239"/>
    <col min="3832" max="3832" width="16" style="239" customWidth="1"/>
    <col min="3833" max="3833" width="23.42578125" style="239" customWidth="1"/>
    <col min="3834" max="3834" width="10.42578125" style="239" customWidth="1"/>
    <col min="3835" max="3836" width="10.140625" style="239" customWidth="1"/>
    <col min="3837" max="3837" width="26.7109375" style="239" customWidth="1"/>
    <col min="3838" max="3838" width="54.28515625" style="239" customWidth="1"/>
    <col min="3839" max="4080" width="9.140625" style="239"/>
    <col min="4081" max="4081" width="8" style="239" customWidth="1"/>
    <col min="4082" max="4082" width="48.42578125" style="239" customWidth="1"/>
    <col min="4083" max="4083" width="12.7109375" style="239" customWidth="1"/>
    <col min="4084" max="4084" width="9.42578125" style="239" customWidth="1"/>
    <col min="4085" max="4085" width="15.7109375" style="239" customWidth="1"/>
    <col min="4086" max="4086" width="12.28515625" style="239" customWidth="1"/>
    <col min="4087" max="4087" width="9.140625" style="239"/>
    <col min="4088" max="4088" width="16" style="239" customWidth="1"/>
    <col min="4089" max="4089" width="23.42578125" style="239" customWidth="1"/>
    <col min="4090" max="4090" width="10.42578125" style="239" customWidth="1"/>
    <col min="4091" max="4092" width="10.140625" style="239" customWidth="1"/>
    <col min="4093" max="4093" width="26.7109375" style="239" customWidth="1"/>
    <col min="4094" max="4094" width="54.28515625" style="239" customWidth="1"/>
    <col min="4095" max="4336" width="9.140625" style="239"/>
    <col min="4337" max="4337" width="8" style="239" customWidth="1"/>
    <col min="4338" max="4338" width="48.42578125" style="239" customWidth="1"/>
    <col min="4339" max="4339" width="12.7109375" style="239" customWidth="1"/>
    <col min="4340" max="4340" width="9.42578125" style="239" customWidth="1"/>
    <col min="4341" max="4341" width="15.7109375" style="239" customWidth="1"/>
    <col min="4342" max="4342" width="12.28515625" style="239" customWidth="1"/>
    <col min="4343" max="4343" width="9.140625" style="239"/>
    <col min="4344" max="4344" width="16" style="239" customWidth="1"/>
    <col min="4345" max="4345" width="23.42578125" style="239" customWidth="1"/>
    <col min="4346" max="4346" width="10.42578125" style="239" customWidth="1"/>
    <col min="4347" max="4348" width="10.140625" style="239" customWidth="1"/>
    <col min="4349" max="4349" width="26.7109375" style="239" customWidth="1"/>
    <col min="4350" max="4350" width="54.28515625" style="239" customWidth="1"/>
    <col min="4351" max="4592" width="9.140625" style="239"/>
    <col min="4593" max="4593" width="8" style="239" customWidth="1"/>
    <col min="4594" max="4594" width="48.42578125" style="239" customWidth="1"/>
    <col min="4595" max="4595" width="12.7109375" style="239" customWidth="1"/>
    <col min="4596" max="4596" width="9.42578125" style="239" customWidth="1"/>
    <col min="4597" max="4597" width="15.7109375" style="239" customWidth="1"/>
    <col min="4598" max="4598" width="12.28515625" style="239" customWidth="1"/>
    <col min="4599" max="4599" width="9.140625" style="239"/>
    <col min="4600" max="4600" width="16" style="239" customWidth="1"/>
    <col min="4601" max="4601" width="23.42578125" style="239" customWidth="1"/>
    <col min="4602" max="4602" width="10.42578125" style="239" customWidth="1"/>
    <col min="4603" max="4604" width="10.140625" style="239" customWidth="1"/>
    <col min="4605" max="4605" width="26.7109375" style="239" customWidth="1"/>
    <col min="4606" max="4606" width="54.28515625" style="239" customWidth="1"/>
    <col min="4607" max="4848" width="9.140625" style="239"/>
    <col min="4849" max="4849" width="8" style="239" customWidth="1"/>
    <col min="4850" max="4850" width="48.42578125" style="239" customWidth="1"/>
    <col min="4851" max="4851" width="12.7109375" style="239" customWidth="1"/>
    <col min="4852" max="4852" width="9.42578125" style="239" customWidth="1"/>
    <col min="4853" max="4853" width="15.7109375" style="239" customWidth="1"/>
    <col min="4854" max="4854" width="12.28515625" style="239" customWidth="1"/>
    <col min="4855" max="4855" width="9.140625" style="239"/>
    <col min="4856" max="4856" width="16" style="239" customWidth="1"/>
    <col min="4857" max="4857" width="23.42578125" style="239" customWidth="1"/>
    <col min="4858" max="4858" width="10.42578125" style="239" customWidth="1"/>
    <col min="4859" max="4860" width="10.140625" style="239" customWidth="1"/>
    <col min="4861" max="4861" width="26.7109375" style="239" customWidth="1"/>
    <col min="4862" max="4862" width="54.28515625" style="239" customWidth="1"/>
    <col min="4863" max="5104" width="9.140625" style="239"/>
    <col min="5105" max="5105" width="8" style="239" customWidth="1"/>
    <col min="5106" max="5106" width="48.42578125" style="239" customWidth="1"/>
    <col min="5107" max="5107" width="12.7109375" style="239" customWidth="1"/>
    <col min="5108" max="5108" width="9.42578125" style="239" customWidth="1"/>
    <col min="5109" max="5109" width="15.7109375" style="239" customWidth="1"/>
    <col min="5110" max="5110" width="12.28515625" style="239" customWidth="1"/>
    <col min="5111" max="5111" width="9.140625" style="239"/>
    <col min="5112" max="5112" width="16" style="239" customWidth="1"/>
    <col min="5113" max="5113" width="23.42578125" style="239" customWidth="1"/>
    <col min="5114" max="5114" width="10.42578125" style="239" customWidth="1"/>
    <col min="5115" max="5116" width="10.140625" style="239" customWidth="1"/>
    <col min="5117" max="5117" width="26.7109375" style="239" customWidth="1"/>
    <col min="5118" max="5118" width="54.28515625" style="239" customWidth="1"/>
    <col min="5119" max="5360" width="9.140625" style="239"/>
    <col min="5361" max="5361" width="8" style="239" customWidth="1"/>
    <col min="5362" max="5362" width="48.42578125" style="239" customWidth="1"/>
    <col min="5363" max="5363" width="12.7109375" style="239" customWidth="1"/>
    <col min="5364" max="5364" width="9.42578125" style="239" customWidth="1"/>
    <col min="5365" max="5365" width="15.7109375" style="239" customWidth="1"/>
    <col min="5366" max="5366" width="12.28515625" style="239" customWidth="1"/>
    <col min="5367" max="5367" width="9.140625" style="239"/>
    <col min="5368" max="5368" width="16" style="239" customWidth="1"/>
    <col min="5369" max="5369" width="23.42578125" style="239" customWidth="1"/>
    <col min="5370" max="5370" width="10.42578125" style="239" customWidth="1"/>
    <col min="5371" max="5372" width="10.140625" style="239" customWidth="1"/>
    <col min="5373" max="5373" width="26.7109375" style="239" customWidth="1"/>
    <col min="5374" max="5374" width="54.28515625" style="239" customWidth="1"/>
    <col min="5375" max="5616" width="9.140625" style="239"/>
    <col min="5617" max="5617" width="8" style="239" customWidth="1"/>
    <col min="5618" max="5618" width="48.42578125" style="239" customWidth="1"/>
    <col min="5619" max="5619" width="12.7109375" style="239" customWidth="1"/>
    <col min="5620" max="5620" width="9.42578125" style="239" customWidth="1"/>
    <col min="5621" max="5621" width="15.7109375" style="239" customWidth="1"/>
    <col min="5622" max="5622" width="12.28515625" style="239" customWidth="1"/>
    <col min="5623" max="5623" width="9.140625" style="239"/>
    <col min="5624" max="5624" width="16" style="239" customWidth="1"/>
    <col min="5625" max="5625" width="23.42578125" style="239" customWidth="1"/>
    <col min="5626" max="5626" width="10.42578125" style="239" customWidth="1"/>
    <col min="5627" max="5628" width="10.140625" style="239" customWidth="1"/>
    <col min="5629" max="5629" width="26.7109375" style="239" customWidth="1"/>
    <col min="5630" max="5630" width="54.28515625" style="239" customWidth="1"/>
    <col min="5631" max="5872" width="9.140625" style="239"/>
    <col min="5873" max="5873" width="8" style="239" customWidth="1"/>
    <col min="5874" max="5874" width="48.42578125" style="239" customWidth="1"/>
    <col min="5875" max="5875" width="12.7109375" style="239" customWidth="1"/>
    <col min="5876" max="5876" width="9.42578125" style="239" customWidth="1"/>
    <col min="5877" max="5877" width="15.7109375" style="239" customWidth="1"/>
    <col min="5878" max="5878" width="12.28515625" style="239" customWidth="1"/>
    <col min="5879" max="5879" width="9.140625" style="239"/>
    <col min="5880" max="5880" width="16" style="239" customWidth="1"/>
    <col min="5881" max="5881" width="23.42578125" style="239" customWidth="1"/>
    <col min="5882" max="5882" width="10.42578125" style="239" customWidth="1"/>
    <col min="5883" max="5884" width="10.140625" style="239" customWidth="1"/>
    <col min="5885" max="5885" width="26.7109375" style="239" customWidth="1"/>
    <col min="5886" max="5886" width="54.28515625" style="239" customWidth="1"/>
    <col min="5887" max="6128" width="9.140625" style="239"/>
    <col min="6129" max="6129" width="8" style="239" customWidth="1"/>
    <col min="6130" max="6130" width="48.42578125" style="239" customWidth="1"/>
    <col min="6131" max="6131" width="12.7109375" style="239" customWidth="1"/>
    <col min="6132" max="6132" width="9.42578125" style="239" customWidth="1"/>
    <col min="6133" max="6133" width="15.7109375" style="239" customWidth="1"/>
    <col min="6134" max="6134" width="12.28515625" style="239" customWidth="1"/>
    <col min="6135" max="6135" width="9.140625" style="239"/>
    <col min="6136" max="6136" width="16" style="239" customWidth="1"/>
    <col min="6137" max="6137" width="23.42578125" style="239" customWidth="1"/>
    <col min="6138" max="6138" width="10.42578125" style="239" customWidth="1"/>
    <col min="6139" max="6140" width="10.140625" style="239" customWidth="1"/>
    <col min="6141" max="6141" width="26.7109375" style="239" customWidth="1"/>
    <col min="6142" max="6142" width="54.28515625" style="239" customWidth="1"/>
    <col min="6143" max="6384" width="9.140625" style="239"/>
    <col min="6385" max="6385" width="8" style="239" customWidth="1"/>
    <col min="6386" max="6386" width="48.42578125" style="239" customWidth="1"/>
    <col min="6387" max="6387" width="12.7109375" style="239" customWidth="1"/>
    <col min="6388" max="6388" width="9.42578125" style="239" customWidth="1"/>
    <col min="6389" max="6389" width="15.7109375" style="239" customWidth="1"/>
    <col min="6390" max="6390" width="12.28515625" style="239" customWidth="1"/>
    <col min="6391" max="6391" width="9.140625" style="239"/>
    <col min="6392" max="6392" width="16" style="239" customWidth="1"/>
    <col min="6393" max="6393" width="23.42578125" style="239" customWidth="1"/>
    <col min="6394" max="6394" width="10.42578125" style="239" customWidth="1"/>
    <col min="6395" max="6396" width="10.140625" style="239" customWidth="1"/>
    <col min="6397" max="6397" width="26.7109375" style="239" customWidth="1"/>
    <col min="6398" max="6398" width="54.28515625" style="239" customWidth="1"/>
    <col min="6399" max="6640" width="9.140625" style="239"/>
    <col min="6641" max="6641" width="8" style="239" customWidth="1"/>
    <col min="6642" max="6642" width="48.42578125" style="239" customWidth="1"/>
    <col min="6643" max="6643" width="12.7109375" style="239" customWidth="1"/>
    <col min="6644" max="6644" width="9.42578125" style="239" customWidth="1"/>
    <col min="6645" max="6645" width="15.7109375" style="239" customWidth="1"/>
    <col min="6646" max="6646" width="12.28515625" style="239" customWidth="1"/>
    <col min="6647" max="6647" width="9.140625" style="239"/>
    <col min="6648" max="6648" width="16" style="239" customWidth="1"/>
    <col min="6649" max="6649" width="23.42578125" style="239" customWidth="1"/>
    <col min="6650" max="6650" width="10.42578125" style="239" customWidth="1"/>
    <col min="6651" max="6652" width="10.140625" style="239" customWidth="1"/>
    <col min="6653" max="6653" width="26.7109375" style="239" customWidth="1"/>
    <col min="6654" max="6654" width="54.28515625" style="239" customWidth="1"/>
    <col min="6655" max="6896" width="9.140625" style="239"/>
    <col min="6897" max="6897" width="8" style="239" customWidth="1"/>
    <col min="6898" max="6898" width="48.42578125" style="239" customWidth="1"/>
    <col min="6899" max="6899" width="12.7109375" style="239" customWidth="1"/>
    <col min="6900" max="6900" width="9.42578125" style="239" customWidth="1"/>
    <col min="6901" max="6901" width="15.7109375" style="239" customWidth="1"/>
    <col min="6902" max="6902" width="12.28515625" style="239" customWidth="1"/>
    <col min="6903" max="6903" width="9.140625" style="239"/>
    <col min="6904" max="6904" width="16" style="239" customWidth="1"/>
    <col min="6905" max="6905" width="23.42578125" style="239" customWidth="1"/>
    <col min="6906" max="6906" width="10.42578125" style="239" customWidth="1"/>
    <col min="6907" max="6908" width="10.140625" style="239" customWidth="1"/>
    <col min="6909" max="6909" width="26.7109375" style="239" customWidth="1"/>
    <col min="6910" max="6910" width="54.28515625" style="239" customWidth="1"/>
    <col min="6911" max="7152" width="9.140625" style="239"/>
    <col min="7153" max="7153" width="8" style="239" customWidth="1"/>
    <col min="7154" max="7154" width="48.42578125" style="239" customWidth="1"/>
    <col min="7155" max="7155" width="12.7109375" style="239" customWidth="1"/>
    <col min="7156" max="7156" width="9.42578125" style="239" customWidth="1"/>
    <col min="7157" max="7157" width="15.7109375" style="239" customWidth="1"/>
    <col min="7158" max="7158" width="12.28515625" style="239" customWidth="1"/>
    <col min="7159" max="7159" width="9.140625" style="239"/>
    <col min="7160" max="7160" width="16" style="239" customWidth="1"/>
    <col min="7161" max="7161" width="23.42578125" style="239" customWidth="1"/>
    <col min="7162" max="7162" width="10.42578125" style="239" customWidth="1"/>
    <col min="7163" max="7164" width="10.140625" style="239" customWidth="1"/>
    <col min="7165" max="7165" width="26.7109375" style="239" customWidth="1"/>
    <col min="7166" max="7166" width="54.28515625" style="239" customWidth="1"/>
    <col min="7167" max="7408" width="9.140625" style="239"/>
    <col min="7409" max="7409" width="8" style="239" customWidth="1"/>
    <col min="7410" max="7410" width="48.42578125" style="239" customWidth="1"/>
    <col min="7411" max="7411" width="12.7109375" style="239" customWidth="1"/>
    <col min="7412" max="7412" width="9.42578125" style="239" customWidth="1"/>
    <col min="7413" max="7413" width="15.7109375" style="239" customWidth="1"/>
    <col min="7414" max="7414" width="12.28515625" style="239" customWidth="1"/>
    <col min="7415" max="7415" width="9.140625" style="239"/>
    <col min="7416" max="7416" width="16" style="239" customWidth="1"/>
    <col min="7417" max="7417" width="23.42578125" style="239" customWidth="1"/>
    <col min="7418" max="7418" width="10.42578125" style="239" customWidth="1"/>
    <col min="7419" max="7420" width="10.140625" style="239" customWidth="1"/>
    <col min="7421" max="7421" width="26.7109375" style="239" customWidth="1"/>
    <col min="7422" max="7422" width="54.28515625" style="239" customWidth="1"/>
    <col min="7423" max="7664" width="9.140625" style="239"/>
    <col min="7665" max="7665" width="8" style="239" customWidth="1"/>
    <col min="7666" max="7666" width="48.42578125" style="239" customWidth="1"/>
    <col min="7667" max="7667" width="12.7109375" style="239" customWidth="1"/>
    <col min="7668" max="7668" width="9.42578125" style="239" customWidth="1"/>
    <col min="7669" max="7669" width="15.7109375" style="239" customWidth="1"/>
    <col min="7670" max="7670" width="12.28515625" style="239" customWidth="1"/>
    <col min="7671" max="7671" width="9.140625" style="239"/>
    <col min="7672" max="7672" width="16" style="239" customWidth="1"/>
    <col min="7673" max="7673" width="23.42578125" style="239" customWidth="1"/>
    <col min="7674" max="7674" width="10.42578125" style="239" customWidth="1"/>
    <col min="7675" max="7676" width="10.140625" style="239" customWidth="1"/>
    <col min="7677" max="7677" width="26.7109375" style="239" customWidth="1"/>
    <col min="7678" max="7678" width="54.28515625" style="239" customWidth="1"/>
    <col min="7679" max="7920" width="9.140625" style="239"/>
    <col min="7921" max="7921" width="8" style="239" customWidth="1"/>
    <col min="7922" max="7922" width="48.42578125" style="239" customWidth="1"/>
    <col min="7923" max="7923" width="12.7109375" style="239" customWidth="1"/>
    <col min="7924" max="7924" width="9.42578125" style="239" customWidth="1"/>
    <col min="7925" max="7925" width="15.7109375" style="239" customWidth="1"/>
    <col min="7926" max="7926" width="12.28515625" style="239" customWidth="1"/>
    <col min="7927" max="7927" width="9.140625" style="239"/>
    <col min="7928" max="7928" width="16" style="239" customWidth="1"/>
    <col min="7929" max="7929" width="23.42578125" style="239" customWidth="1"/>
    <col min="7930" max="7930" width="10.42578125" style="239" customWidth="1"/>
    <col min="7931" max="7932" width="10.140625" style="239" customWidth="1"/>
    <col min="7933" max="7933" width="26.7109375" style="239" customWidth="1"/>
    <col min="7934" max="7934" width="54.28515625" style="239" customWidth="1"/>
    <col min="7935" max="8176" width="9.140625" style="239"/>
    <col min="8177" max="8177" width="8" style="239" customWidth="1"/>
    <col min="8178" max="8178" width="48.42578125" style="239" customWidth="1"/>
    <col min="8179" max="8179" width="12.7109375" style="239" customWidth="1"/>
    <col min="8180" max="8180" width="9.42578125" style="239" customWidth="1"/>
    <col min="8181" max="8181" width="15.7109375" style="239" customWidth="1"/>
    <col min="8182" max="8182" width="12.28515625" style="239" customWidth="1"/>
    <col min="8183" max="8183" width="9.140625" style="239"/>
    <col min="8184" max="8184" width="16" style="239" customWidth="1"/>
    <col min="8185" max="8185" width="23.42578125" style="239" customWidth="1"/>
    <col min="8186" max="8186" width="10.42578125" style="239" customWidth="1"/>
    <col min="8187" max="8188" width="10.140625" style="239" customWidth="1"/>
    <col min="8189" max="8189" width="26.7109375" style="239" customWidth="1"/>
    <col min="8190" max="8190" width="54.28515625" style="239" customWidth="1"/>
    <col min="8191" max="8432" width="9.140625" style="239"/>
    <col min="8433" max="8433" width="8" style="239" customWidth="1"/>
    <col min="8434" max="8434" width="48.42578125" style="239" customWidth="1"/>
    <col min="8435" max="8435" width="12.7109375" style="239" customWidth="1"/>
    <col min="8436" max="8436" width="9.42578125" style="239" customWidth="1"/>
    <col min="8437" max="8437" width="15.7109375" style="239" customWidth="1"/>
    <col min="8438" max="8438" width="12.28515625" style="239" customWidth="1"/>
    <col min="8439" max="8439" width="9.140625" style="239"/>
    <col min="8440" max="8440" width="16" style="239" customWidth="1"/>
    <col min="8441" max="8441" width="23.42578125" style="239" customWidth="1"/>
    <col min="8442" max="8442" width="10.42578125" style="239" customWidth="1"/>
    <col min="8443" max="8444" width="10.140625" style="239" customWidth="1"/>
    <col min="8445" max="8445" width="26.7109375" style="239" customWidth="1"/>
    <col min="8446" max="8446" width="54.28515625" style="239" customWidth="1"/>
    <col min="8447" max="8688" width="9.140625" style="239"/>
    <col min="8689" max="8689" width="8" style="239" customWidth="1"/>
    <col min="8690" max="8690" width="48.42578125" style="239" customWidth="1"/>
    <col min="8691" max="8691" width="12.7109375" style="239" customWidth="1"/>
    <col min="8692" max="8692" width="9.42578125" style="239" customWidth="1"/>
    <col min="8693" max="8693" width="15.7109375" style="239" customWidth="1"/>
    <col min="8694" max="8694" width="12.28515625" style="239" customWidth="1"/>
    <col min="8695" max="8695" width="9.140625" style="239"/>
    <col min="8696" max="8696" width="16" style="239" customWidth="1"/>
    <col min="8697" max="8697" width="23.42578125" style="239" customWidth="1"/>
    <col min="8698" max="8698" width="10.42578125" style="239" customWidth="1"/>
    <col min="8699" max="8700" width="10.140625" style="239" customWidth="1"/>
    <col min="8701" max="8701" width="26.7109375" style="239" customWidth="1"/>
    <col min="8702" max="8702" width="54.28515625" style="239" customWidth="1"/>
    <col min="8703" max="8944" width="9.140625" style="239"/>
    <col min="8945" max="8945" width="8" style="239" customWidth="1"/>
    <col min="8946" max="8946" width="48.42578125" style="239" customWidth="1"/>
    <col min="8947" max="8947" width="12.7109375" style="239" customWidth="1"/>
    <col min="8948" max="8948" width="9.42578125" style="239" customWidth="1"/>
    <col min="8949" max="8949" width="15.7109375" style="239" customWidth="1"/>
    <col min="8950" max="8950" width="12.28515625" style="239" customWidth="1"/>
    <col min="8951" max="8951" width="9.140625" style="239"/>
    <col min="8952" max="8952" width="16" style="239" customWidth="1"/>
    <col min="8953" max="8953" width="23.42578125" style="239" customWidth="1"/>
    <col min="8954" max="8954" width="10.42578125" style="239" customWidth="1"/>
    <col min="8955" max="8956" width="10.140625" style="239" customWidth="1"/>
    <col min="8957" max="8957" width="26.7109375" style="239" customWidth="1"/>
    <col min="8958" max="8958" width="54.28515625" style="239" customWidth="1"/>
    <col min="8959" max="9200" width="9.140625" style="239"/>
    <col min="9201" max="9201" width="8" style="239" customWidth="1"/>
    <col min="9202" max="9202" width="48.42578125" style="239" customWidth="1"/>
    <col min="9203" max="9203" width="12.7109375" style="239" customWidth="1"/>
    <col min="9204" max="9204" width="9.42578125" style="239" customWidth="1"/>
    <col min="9205" max="9205" width="15.7109375" style="239" customWidth="1"/>
    <col min="9206" max="9206" width="12.28515625" style="239" customWidth="1"/>
    <col min="9207" max="9207" width="9.140625" style="239"/>
    <col min="9208" max="9208" width="16" style="239" customWidth="1"/>
    <col min="9209" max="9209" width="23.42578125" style="239" customWidth="1"/>
    <col min="9210" max="9210" width="10.42578125" style="239" customWidth="1"/>
    <col min="9211" max="9212" width="10.140625" style="239" customWidth="1"/>
    <col min="9213" max="9213" width="26.7109375" style="239" customWidth="1"/>
    <col min="9214" max="9214" width="54.28515625" style="239" customWidth="1"/>
    <col min="9215" max="9456" width="9.140625" style="239"/>
    <col min="9457" max="9457" width="8" style="239" customWidth="1"/>
    <col min="9458" max="9458" width="48.42578125" style="239" customWidth="1"/>
    <col min="9459" max="9459" width="12.7109375" style="239" customWidth="1"/>
    <col min="9460" max="9460" width="9.42578125" style="239" customWidth="1"/>
    <col min="9461" max="9461" width="15.7109375" style="239" customWidth="1"/>
    <col min="9462" max="9462" width="12.28515625" style="239" customWidth="1"/>
    <col min="9463" max="9463" width="9.140625" style="239"/>
    <col min="9464" max="9464" width="16" style="239" customWidth="1"/>
    <col min="9465" max="9465" width="23.42578125" style="239" customWidth="1"/>
    <col min="9466" max="9466" width="10.42578125" style="239" customWidth="1"/>
    <col min="9467" max="9468" width="10.140625" style="239" customWidth="1"/>
    <col min="9469" max="9469" width="26.7109375" style="239" customWidth="1"/>
    <col min="9470" max="9470" width="54.28515625" style="239" customWidth="1"/>
    <col min="9471" max="9712" width="9.140625" style="239"/>
    <col min="9713" max="9713" width="8" style="239" customWidth="1"/>
    <col min="9714" max="9714" width="48.42578125" style="239" customWidth="1"/>
    <col min="9715" max="9715" width="12.7109375" style="239" customWidth="1"/>
    <col min="9716" max="9716" width="9.42578125" style="239" customWidth="1"/>
    <col min="9717" max="9717" width="15.7109375" style="239" customWidth="1"/>
    <col min="9718" max="9718" width="12.28515625" style="239" customWidth="1"/>
    <col min="9719" max="9719" width="9.140625" style="239"/>
    <col min="9720" max="9720" width="16" style="239" customWidth="1"/>
    <col min="9721" max="9721" width="23.42578125" style="239" customWidth="1"/>
    <col min="9722" max="9722" width="10.42578125" style="239" customWidth="1"/>
    <col min="9723" max="9724" width="10.140625" style="239" customWidth="1"/>
    <col min="9725" max="9725" width="26.7109375" style="239" customWidth="1"/>
    <col min="9726" max="9726" width="54.28515625" style="239" customWidth="1"/>
    <col min="9727" max="9968" width="9.140625" style="239"/>
    <col min="9969" max="9969" width="8" style="239" customWidth="1"/>
    <col min="9970" max="9970" width="48.42578125" style="239" customWidth="1"/>
    <col min="9971" max="9971" width="12.7109375" style="239" customWidth="1"/>
    <col min="9972" max="9972" width="9.42578125" style="239" customWidth="1"/>
    <col min="9973" max="9973" width="15.7109375" style="239" customWidth="1"/>
    <col min="9974" max="9974" width="12.28515625" style="239" customWidth="1"/>
    <col min="9975" max="9975" width="9.140625" style="239"/>
    <col min="9976" max="9976" width="16" style="239" customWidth="1"/>
    <col min="9977" max="9977" width="23.42578125" style="239" customWidth="1"/>
    <col min="9978" max="9978" width="10.42578125" style="239" customWidth="1"/>
    <col min="9979" max="9980" width="10.140625" style="239" customWidth="1"/>
    <col min="9981" max="9981" width="26.7109375" style="239" customWidth="1"/>
    <col min="9982" max="9982" width="54.28515625" style="239" customWidth="1"/>
    <col min="9983" max="10224" width="9.140625" style="239"/>
    <col min="10225" max="10225" width="8" style="239" customWidth="1"/>
    <col min="10226" max="10226" width="48.42578125" style="239" customWidth="1"/>
    <col min="10227" max="10227" width="12.7109375" style="239" customWidth="1"/>
    <col min="10228" max="10228" width="9.42578125" style="239" customWidth="1"/>
    <col min="10229" max="10229" width="15.7109375" style="239" customWidth="1"/>
    <col min="10230" max="10230" width="12.28515625" style="239" customWidth="1"/>
    <col min="10231" max="10231" width="9.140625" style="239"/>
    <col min="10232" max="10232" width="16" style="239" customWidth="1"/>
    <col min="10233" max="10233" width="23.42578125" style="239" customWidth="1"/>
    <col min="10234" max="10234" width="10.42578125" style="239" customWidth="1"/>
    <col min="10235" max="10236" width="10.140625" style="239" customWidth="1"/>
    <col min="10237" max="10237" width="26.7109375" style="239" customWidth="1"/>
    <col min="10238" max="10238" width="54.28515625" style="239" customWidth="1"/>
    <col min="10239" max="10480" width="9.140625" style="239"/>
    <col min="10481" max="10481" width="8" style="239" customWidth="1"/>
    <col min="10482" max="10482" width="48.42578125" style="239" customWidth="1"/>
    <col min="10483" max="10483" width="12.7109375" style="239" customWidth="1"/>
    <col min="10484" max="10484" width="9.42578125" style="239" customWidth="1"/>
    <col min="10485" max="10485" width="15.7109375" style="239" customWidth="1"/>
    <col min="10486" max="10486" width="12.28515625" style="239" customWidth="1"/>
    <col min="10487" max="10487" width="9.140625" style="239"/>
    <col min="10488" max="10488" width="16" style="239" customWidth="1"/>
    <col min="10489" max="10489" width="23.42578125" style="239" customWidth="1"/>
    <col min="10490" max="10490" width="10.42578125" style="239" customWidth="1"/>
    <col min="10491" max="10492" width="10.140625" style="239" customWidth="1"/>
    <col min="10493" max="10493" width="26.7109375" style="239" customWidth="1"/>
    <col min="10494" max="10494" width="54.28515625" style="239" customWidth="1"/>
    <col min="10495" max="10736" width="9.140625" style="239"/>
    <col min="10737" max="10737" width="8" style="239" customWidth="1"/>
    <col min="10738" max="10738" width="48.42578125" style="239" customWidth="1"/>
    <col min="10739" max="10739" width="12.7109375" style="239" customWidth="1"/>
    <col min="10740" max="10740" width="9.42578125" style="239" customWidth="1"/>
    <col min="10741" max="10741" width="15.7109375" style="239" customWidth="1"/>
    <col min="10742" max="10742" width="12.28515625" style="239" customWidth="1"/>
    <col min="10743" max="10743" width="9.140625" style="239"/>
    <col min="10744" max="10744" width="16" style="239" customWidth="1"/>
    <col min="10745" max="10745" width="23.42578125" style="239" customWidth="1"/>
    <col min="10746" max="10746" width="10.42578125" style="239" customWidth="1"/>
    <col min="10747" max="10748" width="10.140625" style="239" customWidth="1"/>
    <col min="10749" max="10749" width="26.7109375" style="239" customWidth="1"/>
    <col min="10750" max="10750" width="54.28515625" style="239" customWidth="1"/>
    <col min="10751" max="10992" width="9.140625" style="239"/>
    <col min="10993" max="10993" width="8" style="239" customWidth="1"/>
    <col min="10994" max="10994" width="48.42578125" style="239" customWidth="1"/>
    <col min="10995" max="10995" width="12.7109375" style="239" customWidth="1"/>
    <col min="10996" max="10996" width="9.42578125" style="239" customWidth="1"/>
    <col min="10997" max="10997" width="15.7109375" style="239" customWidth="1"/>
    <col min="10998" max="10998" width="12.28515625" style="239" customWidth="1"/>
    <col min="10999" max="10999" width="9.140625" style="239"/>
    <col min="11000" max="11000" width="16" style="239" customWidth="1"/>
    <col min="11001" max="11001" width="23.42578125" style="239" customWidth="1"/>
    <col min="11002" max="11002" width="10.42578125" style="239" customWidth="1"/>
    <col min="11003" max="11004" width="10.140625" style="239" customWidth="1"/>
    <col min="11005" max="11005" width="26.7109375" style="239" customWidth="1"/>
    <col min="11006" max="11006" width="54.28515625" style="239" customWidth="1"/>
    <col min="11007" max="11248" width="9.140625" style="239"/>
    <col min="11249" max="11249" width="8" style="239" customWidth="1"/>
    <col min="11250" max="11250" width="48.42578125" style="239" customWidth="1"/>
    <col min="11251" max="11251" width="12.7109375" style="239" customWidth="1"/>
    <col min="11252" max="11252" width="9.42578125" style="239" customWidth="1"/>
    <col min="11253" max="11253" width="15.7109375" style="239" customWidth="1"/>
    <col min="11254" max="11254" width="12.28515625" style="239" customWidth="1"/>
    <col min="11255" max="11255" width="9.140625" style="239"/>
    <col min="11256" max="11256" width="16" style="239" customWidth="1"/>
    <col min="11257" max="11257" width="23.42578125" style="239" customWidth="1"/>
    <col min="11258" max="11258" width="10.42578125" style="239" customWidth="1"/>
    <col min="11259" max="11260" width="10.140625" style="239" customWidth="1"/>
    <col min="11261" max="11261" width="26.7109375" style="239" customWidth="1"/>
    <col min="11262" max="11262" width="54.28515625" style="239" customWidth="1"/>
    <col min="11263" max="11504" width="9.140625" style="239"/>
    <col min="11505" max="11505" width="8" style="239" customWidth="1"/>
    <col min="11506" max="11506" width="48.42578125" style="239" customWidth="1"/>
    <col min="11507" max="11507" width="12.7109375" style="239" customWidth="1"/>
    <col min="11508" max="11508" width="9.42578125" style="239" customWidth="1"/>
    <col min="11509" max="11509" width="15.7109375" style="239" customWidth="1"/>
    <col min="11510" max="11510" width="12.28515625" style="239" customWidth="1"/>
    <col min="11511" max="11511" width="9.140625" style="239"/>
    <col min="11512" max="11512" width="16" style="239" customWidth="1"/>
    <col min="11513" max="11513" width="23.42578125" style="239" customWidth="1"/>
    <col min="11514" max="11514" width="10.42578125" style="239" customWidth="1"/>
    <col min="11515" max="11516" width="10.140625" style="239" customWidth="1"/>
    <col min="11517" max="11517" width="26.7109375" style="239" customWidth="1"/>
    <col min="11518" max="11518" width="54.28515625" style="239" customWidth="1"/>
    <col min="11519" max="11760" width="9.140625" style="239"/>
    <col min="11761" max="11761" width="8" style="239" customWidth="1"/>
    <col min="11762" max="11762" width="48.42578125" style="239" customWidth="1"/>
    <col min="11763" max="11763" width="12.7109375" style="239" customWidth="1"/>
    <col min="11764" max="11764" width="9.42578125" style="239" customWidth="1"/>
    <col min="11765" max="11765" width="15.7109375" style="239" customWidth="1"/>
    <col min="11766" max="11766" width="12.28515625" style="239" customWidth="1"/>
    <col min="11767" max="11767" width="9.140625" style="239"/>
    <col min="11768" max="11768" width="16" style="239" customWidth="1"/>
    <col min="11769" max="11769" width="23.42578125" style="239" customWidth="1"/>
    <col min="11770" max="11770" width="10.42578125" style="239" customWidth="1"/>
    <col min="11771" max="11772" width="10.140625" style="239" customWidth="1"/>
    <col min="11773" max="11773" width="26.7109375" style="239" customWidth="1"/>
    <col min="11774" max="11774" width="54.28515625" style="239" customWidth="1"/>
    <col min="11775" max="12016" width="9.140625" style="239"/>
    <col min="12017" max="12017" width="8" style="239" customWidth="1"/>
    <col min="12018" max="12018" width="48.42578125" style="239" customWidth="1"/>
    <col min="12019" max="12019" width="12.7109375" style="239" customWidth="1"/>
    <col min="12020" max="12020" width="9.42578125" style="239" customWidth="1"/>
    <col min="12021" max="12021" width="15.7109375" style="239" customWidth="1"/>
    <col min="12022" max="12022" width="12.28515625" style="239" customWidth="1"/>
    <col min="12023" max="12023" width="9.140625" style="239"/>
    <col min="12024" max="12024" width="16" style="239" customWidth="1"/>
    <col min="12025" max="12025" width="23.42578125" style="239" customWidth="1"/>
    <col min="12026" max="12026" width="10.42578125" style="239" customWidth="1"/>
    <col min="12027" max="12028" width="10.140625" style="239" customWidth="1"/>
    <col min="12029" max="12029" width="26.7109375" style="239" customWidth="1"/>
    <col min="12030" max="12030" width="54.28515625" style="239" customWidth="1"/>
    <col min="12031" max="12272" width="9.140625" style="239"/>
    <col min="12273" max="12273" width="8" style="239" customWidth="1"/>
    <col min="12274" max="12274" width="48.42578125" style="239" customWidth="1"/>
    <col min="12275" max="12275" width="12.7109375" style="239" customWidth="1"/>
    <col min="12276" max="12276" width="9.42578125" style="239" customWidth="1"/>
    <col min="12277" max="12277" width="15.7109375" style="239" customWidth="1"/>
    <col min="12278" max="12278" width="12.28515625" style="239" customWidth="1"/>
    <col min="12279" max="12279" width="9.140625" style="239"/>
    <col min="12280" max="12280" width="16" style="239" customWidth="1"/>
    <col min="12281" max="12281" width="23.42578125" style="239" customWidth="1"/>
    <col min="12282" max="12282" width="10.42578125" style="239" customWidth="1"/>
    <col min="12283" max="12284" width="10.140625" style="239" customWidth="1"/>
    <col min="12285" max="12285" width="26.7109375" style="239" customWidth="1"/>
    <col min="12286" max="12286" width="54.28515625" style="239" customWidth="1"/>
    <col min="12287" max="12528" width="9.140625" style="239"/>
    <col min="12529" max="12529" width="8" style="239" customWidth="1"/>
    <col min="12530" max="12530" width="48.42578125" style="239" customWidth="1"/>
    <col min="12531" max="12531" width="12.7109375" style="239" customWidth="1"/>
    <col min="12532" max="12532" width="9.42578125" style="239" customWidth="1"/>
    <col min="12533" max="12533" width="15.7109375" style="239" customWidth="1"/>
    <col min="12534" max="12534" width="12.28515625" style="239" customWidth="1"/>
    <col min="12535" max="12535" width="9.140625" style="239"/>
    <col min="12536" max="12536" width="16" style="239" customWidth="1"/>
    <col min="12537" max="12537" width="23.42578125" style="239" customWidth="1"/>
    <col min="12538" max="12538" width="10.42578125" style="239" customWidth="1"/>
    <col min="12539" max="12540" width="10.140625" style="239" customWidth="1"/>
    <col min="12541" max="12541" width="26.7109375" style="239" customWidth="1"/>
    <col min="12542" max="12542" width="54.28515625" style="239" customWidth="1"/>
    <col min="12543" max="12784" width="9.140625" style="239"/>
    <col min="12785" max="12785" width="8" style="239" customWidth="1"/>
    <col min="12786" max="12786" width="48.42578125" style="239" customWidth="1"/>
    <col min="12787" max="12787" width="12.7109375" style="239" customWidth="1"/>
    <col min="12788" max="12788" width="9.42578125" style="239" customWidth="1"/>
    <col min="12789" max="12789" width="15.7109375" style="239" customWidth="1"/>
    <col min="12790" max="12790" width="12.28515625" style="239" customWidth="1"/>
    <col min="12791" max="12791" width="9.140625" style="239"/>
    <col min="12792" max="12792" width="16" style="239" customWidth="1"/>
    <col min="12793" max="12793" width="23.42578125" style="239" customWidth="1"/>
    <col min="12794" max="12794" width="10.42578125" style="239" customWidth="1"/>
    <col min="12795" max="12796" width="10.140625" style="239" customWidth="1"/>
    <col min="12797" max="12797" width="26.7109375" style="239" customWidth="1"/>
    <col min="12798" max="12798" width="54.28515625" style="239" customWidth="1"/>
    <col min="12799" max="13040" width="9.140625" style="239"/>
    <col min="13041" max="13041" width="8" style="239" customWidth="1"/>
    <col min="13042" max="13042" width="48.42578125" style="239" customWidth="1"/>
    <col min="13043" max="13043" width="12.7109375" style="239" customWidth="1"/>
    <col min="13044" max="13044" width="9.42578125" style="239" customWidth="1"/>
    <col min="13045" max="13045" width="15.7109375" style="239" customWidth="1"/>
    <col min="13046" max="13046" width="12.28515625" style="239" customWidth="1"/>
    <col min="13047" max="13047" width="9.140625" style="239"/>
    <col min="13048" max="13048" width="16" style="239" customWidth="1"/>
    <col min="13049" max="13049" width="23.42578125" style="239" customWidth="1"/>
    <col min="13050" max="13050" width="10.42578125" style="239" customWidth="1"/>
    <col min="13051" max="13052" width="10.140625" style="239" customWidth="1"/>
    <col min="13053" max="13053" width="26.7109375" style="239" customWidth="1"/>
    <col min="13054" max="13054" width="54.28515625" style="239" customWidth="1"/>
    <col min="13055" max="13296" width="9.140625" style="239"/>
    <col min="13297" max="13297" width="8" style="239" customWidth="1"/>
    <col min="13298" max="13298" width="48.42578125" style="239" customWidth="1"/>
    <col min="13299" max="13299" width="12.7109375" style="239" customWidth="1"/>
    <col min="13300" max="13300" width="9.42578125" style="239" customWidth="1"/>
    <col min="13301" max="13301" width="15.7109375" style="239" customWidth="1"/>
    <col min="13302" max="13302" width="12.28515625" style="239" customWidth="1"/>
    <col min="13303" max="13303" width="9.140625" style="239"/>
    <col min="13304" max="13304" width="16" style="239" customWidth="1"/>
    <col min="13305" max="13305" width="23.42578125" style="239" customWidth="1"/>
    <col min="13306" max="13306" width="10.42578125" style="239" customWidth="1"/>
    <col min="13307" max="13308" width="10.140625" style="239" customWidth="1"/>
    <col min="13309" max="13309" width="26.7109375" style="239" customWidth="1"/>
    <col min="13310" max="13310" width="54.28515625" style="239" customWidth="1"/>
    <col min="13311" max="13552" width="9.140625" style="239"/>
    <col min="13553" max="13553" width="8" style="239" customWidth="1"/>
    <col min="13554" max="13554" width="48.42578125" style="239" customWidth="1"/>
    <col min="13555" max="13555" width="12.7109375" style="239" customWidth="1"/>
    <col min="13556" max="13556" width="9.42578125" style="239" customWidth="1"/>
    <col min="13557" max="13557" width="15.7109375" style="239" customWidth="1"/>
    <col min="13558" max="13558" width="12.28515625" style="239" customWidth="1"/>
    <col min="13559" max="13559" width="9.140625" style="239"/>
    <col min="13560" max="13560" width="16" style="239" customWidth="1"/>
    <col min="13561" max="13561" width="23.42578125" style="239" customWidth="1"/>
    <col min="13562" max="13562" width="10.42578125" style="239" customWidth="1"/>
    <col min="13563" max="13564" width="10.140625" style="239" customWidth="1"/>
    <col min="13565" max="13565" width="26.7109375" style="239" customWidth="1"/>
    <col min="13566" max="13566" width="54.28515625" style="239" customWidth="1"/>
    <col min="13567" max="13808" width="9.140625" style="239"/>
    <col min="13809" max="13809" width="8" style="239" customWidth="1"/>
    <col min="13810" max="13810" width="48.42578125" style="239" customWidth="1"/>
    <col min="13811" max="13811" width="12.7109375" style="239" customWidth="1"/>
    <col min="13812" max="13812" width="9.42578125" style="239" customWidth="1"/>
    <col min="13813" max="13813" width="15.7109375" style="239" customWidth="1"/>
    <col min="13814" max="13814" width="12.28515625" style="239" customWidth="1"/>
    <col min="13815" max="13815" width="9.140625" style="239"/>
    <col min="13816" max="13816" width="16" style="239" customWidth="1"/>
    <col min="13817" max="13817" width="23.42578125" style="239" customWidth="1"/>
    <col min="13818" max="13818" width="10.42578125" style="239" customWidth="1"/>
    <col min="13819" max="13820" width="10.140625" style="239" customWidth="1"/>
    <col min="13821" max="13821" width="26.7109375" style="239" customWidth="1"/>
    <col min="13822" max="13822" width="54.28515625" style="239" customWidth="1"/>
    <col min="13823" max="14064" width="9.140625" style="239"/>
    <col min="14065" max="14065" width="8" style="239" customWidth="1"/>
    <col min="14066" max="14066" width="48.42578125" style="239" customWidth="1"/>
    <col min="14067" max="14067" width="12.7109375" style="239" customWidth="1"/>
    <col min="14068" max="14068" width="9.42578125" style="239" customWidth="1"/>
    <col min="14069" max="14069" width="15.7109375" style="239" customWidth="1"/>
    <col min="14070" max="14070" width="12.28515625" style="239" customWidth="1"/>
    <col min="14071" max="14071" width="9.140625" style="239"/>
    <col min="14072" max="14072" width="16" style="239" customWidth="1"/>
    <col min="14073" max="14073" width="23.42578125" style="239" customWidth="1"/>
    <col min="14074" max="14074" width="10.42578125" style="239" customWidth="1"/>
    <col min="14075" max="14076" width="10.140625" style="239" customWidth="1"/>
    <col min="14077" max="14077" width="26.7109375" style="239" customWidth="1"/>
    <col min="14078" max="14078" width="54.28515625" style="239" customWidth="1"/>
    <col min="14079" max="14320" width="9.140625" style="239"/>
    <col min="14321" max="14321" width="8" style="239" customWidth="1"/>
    <col min="14322" max="14322" width="48.42578125" style="239" customWidth="1"/>
    <col min="14323" max="14323" width="12.7109375" style="239" customWidth="1"/>
    <col min="14324" max="14324" width="9.42578125" style="239" customWidth="1"/>
    <col min="14325" max="14325" width="15.7109375" style="239" customWidth="1"/>
    <col min="14326" max="14326" width="12.28515625" style="239" customWidth="1"/>
    <col min="14327" max="14327" width="9.140625" style="239"/>
    <col min="14328" max="14328" width="16" style="239" customWidth="1"/>
    <col min="14329" max="14329" width="23.42578125" style="239" customWidth="1"/>
    <col min="14330" max="14330" width="10.42578125" style="239" customWidth="1"/>
    <col min="14331" max="14332" width="10.140625" style="239" customWidth="1"/>
    <col min="14333" max="14333" width="26.7109375" style="239" customWidth="1"/>
    <col min="14334" max="14334" width="54.28515625" style="239" customWidth="1"/>
    <col min="14335" max="14576" width="9.140625" style="239"/>
    <col min="14577" max="14577" width="8" style="239" customWidth="1"/>
    <col min="14578" max="14578" width="48.42578125" style="239" customWidth="1"/>
    <col min="14579" max="14579" width="12.7109375" style="239" customWidth="1"/>
    <col min="14580" max="14580" width="9.42578125" style="239" customWidth="1"/>
    <col min="14581" max="14581" width="15.7109375" style="239" customWidth="1"/>
    <col min="14582" max="14582" width="12.28515625" style="239" customWidth="1"/>
    <col min="14583" max="14583" width="9.140625" style="239"/>
    <col min="14584" max="14584" width="16" style="239" customWidth="1"/>
    <col min="14585" max="14585" width="23.42578125" style="239" customWidth="1"/>
    <col min="14586" max="14586" width="10.42578125" style="239" customWidth="1"/>
    <col min="14587" max="14588" width="10.140625" style="239" customWidth="1"/>
    <col min="14589" max="14589" width="26.7109375" style="239" customWidth="1"/>
    <col min="14590" max="14590" width="54.28515625" style="239" customWidth="1"/>
    <col min="14591" max="14832" width="9.140625" style="239"/>
    <col min="14833" max="14833" width="8" style="239" customWidth="1"/>
    <col min="14834" max="14834" width="48.42578125" style="239" customWidth="1"/>
    <col min="14835" max="14835" width="12.7109375" style="239" customWidth="1"/>
    <col min="14836" max="14836" width="9.42578125" style="239" customWidth="1"/>
    <col min="14837" max="14837" width="15.7109375" style="239" customWidth="1"/>
    <col min="14838" max="14838" width="12.28515625" style="239" customWidth="1"/>
    <col min="14839" max="14839" width="9.140625" style="239"/>
    <col min="14840" max="14840" width="16" style="239" customWidth="1"/>
    <col min="14841" max="14841" width="23.42578125" style="239" customWidth="1"/>
    <col min="14842" max="14842" width="10.42578125" style="239" customWidth="1"/>
    <col min="14843" max="14844" width="10.140625" style="239" customWidth="1"/>
    <col min="14845" max="14845" width="26.7109375" style="239" customWidth="1"/>
    <col min="14846" max="14846" width="54.28515625" style="239" customWidth="1"/>
    <col min="14847" max="15088" width="9.140625" style="239"/>
    <col min="15089" max="15089" width="8" style="239" customWidth="1"/>
    <col min="15090" max="15090" width="48.42578125" style="239" customWidth="1"/>
    <col min="15091" max="15091" width="12.7109375" style="239" customWidth="1"/>
    <col min="15092" max="15092" width="9.42578125" style="239" customWidth="1"/>
    <col min="15093" max="15093" width="15.7109375" style="239" customWidth="1"/>
    <col min="15094" max="15094" width="12.28515625" style="239" customWidth="1"/>
    <col min="15095" max="15095" width="9.140625" style="239"/>
    <col min="15096" max="15096" width="16" style="239" customWidth="1"/>
    <col min="15097" max="15097" width="23.42578125" style="239" customWidth="1"/>
    <col min="15098" max="15098" width="10.42578125" style="239" customWidth="1"/>
    <col min="15099" max="15100" width="10.140625" style="239" customWidth="1"/>
    <col min="15101" max="15101" width="26.7109375" style="239" customWidth="1"/>
    <col min="15102" max="15102" width="54.28515625" style="239" customWidth="1"/>
    <col min="15103" max="15344" width="9.140625" style="239"/>
    <col min="15345" max="15345" width="8" style="239" customWidth="1"/>
    <col min="15346" max="15346" width="48.42578125" style="239" customWidth="1"/>
    <col min="15347" max="15347" width="12.7109375" style="239" customWidth="1"/>
    <col min="15348" max="15348" width="9.42578125" style="239" customWidth="1"/>
    <col min="15349" max="15349" width="15.7109375" style="239" customWidth="1"/>
    <col min="15350" max="15350" width="12.28515625" style="239" customWidth="1"/>
    <col min="15351" max="15351" width="9.140625" style="239"/>
    <col min="15352" max="15352" width="16" style="239" customWidth="1"/>
    <col min="15353" max="15353" width="23.42578125" style="239" customWidth="1"/>
    <col min="15354" max="15354" width="10.42578125" style="239" customWidth="1"/>
    <col min="15355" max="15356" width="10.140625" style="239" customWidth="1"/>
    <col min="15357" max="15357" width="26.7109375" style="239" customWidth="1"/>
    <col min="15358" max="15358" width="54.28515625" style="239" customWidth="1"/>
    <col min="15359" max="15600" width="9.140625" style="239"/>
    <col min="15601" max="15601" width="8" style="239" customWidth="1"/>
    <col min="15602" max="15602" width="48.42578125" style="239" customWidth="1"/>
    <col min="15603" max="15603" width="12.7109375" style="239" customWidth="1"/>
    <col min="15604" max="15604" width="9.42578125" style="239" customWidth="1"/>
    <col min="15605" max="15605" width="15.7109375" style="239" customWidth="1"/>
    <col min="15606" max="15606" width="12.28515625" style="239" customWidth="1"/>
    <col min="15607" max="15607" width="9.140625" style="239"/>
    <col min="15608" max="15608" width="16" style="239" customWidth="1"/>
    <col min="15609" max="15609" width="23.42578125" style="239" customWidth="1"/>
    <col min="15610" max="15610" width="10.42578125" style="239" customWidth="1"/>
    <col min="15611" max="15612" width="10.140625" style="239" customWidth="1"/>
    <col min="15613" max="15613" width="26.7109375" style="239" customWidth="1"/>
    <col min="15614" max="15614" width="54.28515625" style="239" customWidth="1"/>
    <col min="15615" max="15856" width="9.140625" style="239"/>
    <col min="15857" max="15857" width="8" style="239" customWidth="1"/>
    <col min="15858" max="15858" width="48.42578125" style="239" customWidth="1"/>
    <col min="15859" max="15859" width="12.7109375" style="239" customWidth="1"/>
    <col min="15860" max="15860" width="9.42578125" style="239" customWidth="1"/>
    <col min="15861" max="15861" width="15.7109375" style="239" customWidth="1"/>
    <col min="15862" max="15862" width="12.28515625" style="239" customWidth="1"/>
    <col min="15863" max="15863" width="9.140625" style="239"/>
    <col min="15864" max="15864" width="16" style="239" customWidth="1"/>
    <col min="15865" max="15865" width="23.42578125" style="239" customWidth="1"/>
    <col min="15866" max="15866" width="10.42578125" style="239" customWidth="1"/>
    <col min="15867" max="15868" width="10.140625" style="239" customWidth="1"/>
    <col min="15869" max="15869" width="26.7109375" style="239" customWidth="1"/>
    <col min="15870" max="15870" width="54.28515625" style="239" customWidth="1"/>
    <col min="15871" max="16112" width="9.140625" style="239"/>
    <col min="16113" max="16113" width="8" style="239" customWidth="1"/>
    <col min="16114" max="16114" width="48.42578125" style="239" customWidth="1"/>
    <col min="16115" max="16115" width="12.7109375" style="239" customWidth="1"/>
    <col min="16116" max="16116" width="9.42578125" style="239" customWidth="1"/>
    <col min="16117" max="16117" width="15.7109375" style="239" customWidth="1"/>
    <col min="16118" max="16118" width="12.28515625" style="239" customWidth="1"/>
    <col min="16119" max="16119" width="9.140625" style="239"/>
    <col min="16120" max="16120" width="16" style="239" customWidth="1"/>
    <col min="16121" max="16121" width="23.42578125" style="239" customWidth="1"/>
    <col min="16122" max="16122" width="10.42578125" style="239" customWidth="1"/>
    <col min="16123" max="16124" width="10.140625" style="239" customWidth="1"/>
    <col min="16125" max="16125" width="26.7109375" style="239" customWidth="1"/>
    <col min="16126" max="16126" width="54.28515625" style="239" customWidth="1"/>
    <col min="16127" max="16384" width="9.140625" style="239"/>
  </cols>
  <sheetData>
    <row r="1" spans="1:11" ht="15" customHeight="1" x14ac:dyDescent="0.2">
      <c r="A1" s="242" t="s">
        <v>6</v>
      </c>
      <c r="B1" s="458" t="s">
        <v>217</v>
      </c>
      <c r="C1" s="458"/>
      <c r="D1" s="458"/>
      <c r="E1" s="243"/>
      <c r="F1" s="243"/>
      <c r="G1" s="243"/>
      <c r="H1" s="243"/>
      <c r="I1" s="243"/>
      <c r="J1" s="243"/>
      <c r="K1" s="243"/>
    </row>
    <row r="2" spans="1:11" ht="15" customHeight="1" x14ac:dyDescent="0.2">
      <c r="A2" s="244"/>
      <c r="B2" s="244"/>
      <c r="C2" s="243"/>
      <c r="D2" s="245"/>
      <c r="E2" s="243"/>
      <c r="F2" s="243"/>
      <c r="G2" s="243"/>
      <c r="H2" s="243"/>
      <c r="I2" s="243"/>
      <c r="J2" s="243"/>
      <c r="K2" s="243"/>
    </row>
    <row r="3" spans="1:11" ht="15" customHeight="1" x14ac:dyDescent="0.2">
      <c r="A3" s="246" t="s">
        <v>133</v>
      </c>
      <c r="B3" s="247" t="s">
        <v>37</v>
      </c>
      <c r="C3" s="248"/>
      <c r="D3" s="249"/>
      <c r="E3" s="243"/>
      <c r="F3" s="243"/>
      <c r="G3" s="243"/>
      <c r="H3" s="243"/>
      <c r="I3" s="243"/>
      <c r="J3" s="243"/>
      <c r="K3" s="243"/>
    </row>
    <row r="4" spans="1:11" ht="15" customHeight="1" x14ac:dyDescent="0.2">
      <c r="A4" s="246" t="s">
        <v>134</v>
      </c>
      <c r="B4" s="442"/>
      <c r="C4" s="250"/>
      <c r="D4" s="251"/>
      <c r="E4" s="243"/>
      <c r="F4" s="243"/>
      <c r="G4" s="243"/>
      <c r="H4" s="243"/>
      <c r="I4" s="243"/>
      <c r="J4" s="243"/>
      <c r="K4" s="243"/>
    </row>
    <row r="5" spans="1:11" ht="15" customHeight="1" x14ac:dyDescent="0.2">
      <c r="A5" s="252" t="s">
        <v>218</v>
      </c>
      <c r="B5" s="438"/>
      <c r="C5" s="253"/>
      <c r="D5" s="254"/>
      <c r="E5" s="243"/>
      <c r="F5" s="243"/>
      <c r="G5" s="243"/>
      <c r="H5" s="243"/>
      <c r="I5" s="243"/>
      <c r="J5" s="243"/>
      <c r="K5" s="243"/>
    </row>
    <row r="6" spans="1:11" ht="15" customHeight="1" x14ac:dyDescent="0.2">
      <c r="A6" s="252" t="s">
        <v>219</v>
      </c>
      <c r="B6" s="439"/>
      <c r="C6" s="250"/>
      <c r="D6" s="251"/>
      <c r="E6" s="243"/>
      <c r="F6" s="243"/>
      <c r="G6" s="243"/>
      <c r="H6" s="243"/>
      <c r="I6" s="243"/>
      <c r="J6" s="243"/>
      <c r="K6" s="243"/>
    </row>
    <row r="7" spans="1:11" ht="15" customHeight="1" x14ac:dyDescent="0.2">
      <c r="A7" s="252" t="s">
        <v>220</v>
      </c>
      <c r="B7" s="255" t="s">
        <v>221</v>
      </c>
      <c r="C7" s="250"/>
      <c r="D7" s="251"/>
      <c r="E7" s="243"/>
      <c r="F7" s="243"/>
      <c r="G7" s="243"/>
      <c r="H7" s="243"/>
      <c r="I7" s="243"/>
      <c r="J7" s="243"/>
      <c r="K7" s="243"/>
    </row>
    <row r="8" spans="1:11" ht="19.5" customHeight="1" x14ac:dyDescent="0.2">
      <c r="A8" s="252" t="s">
        <v>138</v>
      </c>
      <c r="B8" s="434"/>
      <c r="C8" s="250"/>
      <c r="D8" s="251"/>
      <c r="E8" s="243"/>
      <c r="F8" s="256"/>
      <c r="G8" s="243"/>
      <c r="H8" s="243"/>
      <c r="I8" s="243"/>
      <c r="J8" s="243"/>
      <c r="K8" s="243"/>
    </row>
    <row r="9" spans="1:11" ht="15" customHeight="1" x14ac:dyDescent="0.2">
      <c r="A9" s="257"/>
      <c r="B9" s="257"/>
      <c r="C9" s="241"/>
      <c r="D9" s="258"/>
      <c r="E9" s="243"/>
      <c r="F9" s="243"/>
      <c r="G9" s="243"/>
      <c r="H9" s="243"/>
      <c r="I9" s="243"/>
      <c r="J9" s="243"/>
      <c r="K9" s="243"/>
    </row>
    <row r="10" spans="1:11" ht="15" customHeight="1" x14ac:dyDescent="0.2">
      <c r="A10" s="259">
        <v>5</v>
      </c>
      <c r="B10" s="260" t="s">
        <v>9</v>
      </c>
      <c r="C10" s="259" t="s">
        <v>140</v>
      </c>
      <c r="D10" s="259" t="s">
        <v>86</v>
      </c>
      <c r="E10" s="243"/>
      <c r="F10" s="243"/>
      <c r="G10" s="243"/>
      <c r="H10" s="243"/>
      <c r="I10" s="243"/>
      <c r="J10" s="243"/>
      <c r="K10" s="243"/>
    </row>
    <row r="11" spans="1:11" ht="15" customHeight="1" x14ac:dyDescent="0.2">
      <c r="A11" s="261"/>
      <c r="B11" s="262"/>
      <c r="C11" s="262"/>
      <c r="D11" s="263"/>
      <c r="E11" s="243"/>
      <c r="F11" s="243"/>
      <c r="G11" s="243"/>
      <c r="H11" s="243"/>
      <c r="I11" s="243"/>
      <c r="J11" s="243"/>
      <c r="K11" s="243"/>
    </row>
    <row r="12" spans="1:11" ht="15" customHeight="1" x14ac:dyDescent="0.2">
      <c r="A12" s="264" t="s">
        <v>70</v>
      </c>
      <c r="B12" s="265" t="s">
        <v>141</v>
      </c>
      <c r="C12" s="266">
        <f>SUM(C13:C21)</f>
        <v>0</v>
      </c>
      <c r="D12" s="266">
        <f>SUM(D13:D21)</f>
        <v>0</v>
      </c>
    </row>
    <row r="13" spans="1:11" ht="15" customHeight="1" x14ac:dyDescent="0.2">
      <c r="A13" s="267" t="s">
        <v>142</v>
      </c>
      <c r="B13" s="268" t="s">
        <v>143</v>
      </c>
      <c r="C13" s="435"/>
      <c r="D13" s="269">
        <f t="shared" ref="D13:D21" si="0">ROUND(($B$8*C13/100),2)</f>
        <v>0</v>
      </c>
    </row>
    <row r="14" spans="1:11" ht="15" customHeight="1" x14ac:dyDescent="0.2">
      <c r="A14" s="267" t="s">
        <v>144</v>
      </c>
      <c r="B14" s="268" t="s">
        <v>145</v>
      </c>
      <c r="C14" s="435"/>
      <c r="D14" s="269">
        <f t="shared" si="0"/>
        <v>0</v>
      </c>
    </row>
    <row r="15" spans="1:11" ht="15" customHeight="1" x14ac:dyDescent="0.2">
      <c r="A15" s="267" t="s">
        <v>146</v>
      </c>
      <c r="B15" s="268" t="s">
        <v>147</v>
      </c>
      <c r="C15" s="435"/>
      <c r="D15" s="269">
        <f t="shared" si="0"/>
        <v>0</v>
      </c>
    </row>
    <row r="16" spans="1:11" ht="15" customHeight="1" x14ac:dyDescent="0.2">
      <c r="A16" s="267" t="s">
        <v>148</v>
      </c>
      <c r="B16" s="268" t="s">
        <v>149</v>
      </c>
      <c r="C16" s="435"/>
      <c r="D16" s="269">
        <f t="shared" si="0"/>
        <v>0</v>
      </c>
    </row>
    <row r="17" spans="1:11" ht="15" customHeight="1" x14ac:dyDescent="0.2">
      <c r="A17" s="267" t="s">
        <v>150</v>
      </c>
      <c r="B17" s="268" t="s">
        <v>151</v>
      </c>
      <c r="C17" s="435"/>
      <c r="D17" s="269">
        <f t="shared" si="0"/>
        <v>0</v>
      </c>
    </row>
    <row r="18" spans="1:11" ht="15" customHeight="1" x14ac:dyDescent="0.2">
      <c r="A18" s="267" t="s">
        <v>152</v>
      </c>
      <c r="B18" s="268" t="s">
        <v>153</v>
      </c>
      <c r="C18" s="435"/>
      <c r="D18" s="269">
        <f t="shared" si="0"/>
        <v>0</v>
      </c>
    </row>
    <row r="19" spans="1:11" ht="15" customHeight="1" x14ac:dyDescent="0.2">
      <c r="A19" s="267" t="s">
        <v>154</v>
      </c>
      <c r="B19" s="268" t="s">
        <v>155</v>
      </c>
      <c r="C19" s="435"/>
      <c r="D19" s="269">
        <f t="shared" si="0"/>
        <v>0</v>
      </c>
    </row>
    <row r="20" spans="1:11" ht="15" customHeight="1" x14ac:dyDescent="0.2">
      <c r="A20" s="267" t="s">
        <v>156</v>
      </c>
      <c r="B20" s="268" t="s">
        <v>157</v>
      </c>
      <c r="C20" s="435"/>
      <c r="D20" s="269">
        <f t="shared" si="0"/>
        <v>0</v>
      </c>
    </row>
    <row r="21" spans="1:11" ht="15" customHeight="1" x14ac:dyDescent="0.2">
      <c r="A21" s="267" t="s">
        <v>158</v>
      </c>
      <c r="B21" s="268" t="s">
        <v>159</v>
      </c>
      <c r="C21" s="435"/>
      <c r="D21" s="269">
        <f t="shared" si="0"/>
        <v>0</v>
      </c>
    </row>
    <row r="22" spans="1:11" ht="15" customHeight="1" x14ac:dyDescent="0.2">
      <c r="A22" s="257"/>
      <c r="B22" s="262"/>
      <c r="C22" s="262"/>
      <c r="D22" s="263"/>
      <c r="E22" s="243"/>
      <c r="F22" s="243"/>
      <c r="G22" s="243"/>
      <c r="H22" s="243"/>
      <c r="I22" s="243"/>
      <c r="J22" s="243"/>
      <c r="K22" s="243"/>
    </row>
    <row r="23" spans="1:11" ht="15" customHeight="1" x14ac:dyDescent="0.2">
      <c r="A23" s="264" t="s">
        <v>72</v>
      </c>
      <c r="B23" s="265" t="s">
        <v>160</v>
      </c>
      <c r="C23" s="266">
        <f>SUM(C24:C30)</f>
        <v>0</v>
      </c>
      <c r="D23" s="266">
        <f>SUM(D24:D30)</f>
        <v>0</v>
      </c>
    </row>
    <row r="24" spans="1:11" ht="15" customHeight="1" x14ac:dyDescent="0.2">
      <c r="A24" s="267" t="s">
        <v>161</v>
      </c>
      <c r="B24" s="268" t="s">
        <v>162</v>
      </c>
      <c r="C24" s="435"/>
      <c r="D24" s="269">
        <f t="shared" ref="D24:D30" si="1">ROUND(($B$8*C24/100),2)</f>
        <v>0</v>
      </c>
    </row>
    <row r="25" spans="1:11" ht="15" customHeight="1" x14ac:dyDescent="0.2">
      <c r="A25" s="267" t="s">
        <v>163</v>
      </c>
      <c r="B25" s="268" t="s">
        <v>164</v>
      </c>
      <c r="C25" s="435"/>
      <c r="D25" s="269">
        <f t="shared" si="1"/>
        <v>0</v>
      </c>
    </row>
    <row r="26" spans="1:11" ht="15" customHeight="1" x14ac:dyDescent="0.2">
      <c r="A26" s="267" t="s">
        <v>165</v>
      </c>
      <c r="B26" s="268" t="s">
        <v>166</v>
      </c>
      <c r="C26" s="435"/>
      <c r="D26" s="269">
        <f t="shared" si="1"/>
        <v>0</v>
      </c>
      <c r="I26" s="270"/>
    </row>
    <row r="27" spans="1:11" ht="15" customHeight="1" x14ac:dyDescent="0.2">
      <c r="A27" s="267" t="s">
        <v>167</v>
      </c>
      <c r="B27" s="268" t="s">
        <v>168</v>
      </c>
      <c r="C27" s="435"/>
      <c r="D27" s="269">
        <f t="shared" si="1"/>
        <v>0</v>
      </c>
    </row>
    <row r="28" spans="1:11" ht="15" customHeight="1" x14ac:dyDescent="0.2">
      <c r="A28" s="267" t="s">
        <v>169</v>
      </c>
      <c r="B28" s="268" t="s">
        <v>170</v>
      </c>
      <c r="C28" s="435"/>
      <c r="D28" s="269">
        <f t="shared" si="1"/>
        <v>0</v>
      </c>
    </row>
    <row r="29" spans="1:11" ht="15" customHeight="1" x14ac:dyDescent="0.2">
      <c r="A29" s="267" t="s">
        <v>171</v>
      </c>
      <c r="B29" s="268" t="s">
        <v>172</v>
      </c>
      <c r="C29" s="435"/>
      <c r="D29" s="269">
        <f t="shared" si="1"/>
        <v>0</v>
      </c>
    </row>
    <row r="30" spans="1:11" ht="15" customHeight="1" x14ac:dyDescent="0.2">
      <c r="A30" s="267" t="s">
        <v>173</v>
      </c>
      <c r="B30" s="268" t="s">
        <v>174</v>
      </c>
      <c r="C30" s="435"/>
      <c r="D30" s="269">
        <f t="shared" si="1"/>
        <v>0</v>
      </c>
    </row>
    <row r="31" spans="1:11" ht="15" customHeight="1" x14ac:dyDescent="0.2">
      <c r="A31" s="257"/>
      <c r="B31" s="262"/>
      <c r="C31" s="262"/>
      <c r="D31" s="263"/>
      <c r="E31" s="243"/>
      <c r="F31" s="243"/>
      <c r="G31" s="243"/>
      <c r="H31" s="243"/>
      <c r="I31" s="243"/>
      <c r="J31" s="243"/>
      <c r="K31" s="243"/>
    </row>
    <row r="32" spans="1:11" ht="15" customHeight="1" x14ac:dyDescent="0.2">
      <c r="A32" s="264" t="s">
        <v>73</v>
      </c>
      <c r="B32" s="265" t="s">
        <v>175</v>
      </c>
      <c r="C32" s="266">
        <f>SUM(C33:C37)</f>
        <v>0</v>
      </c>
      <c r="D32" s="266">
        <f>SUM(D33:D37)</f>
        <v>0</v>
      </c>
    </row>
    <row r="33" spans="1:11" ht="15" customHeight="1" x14ac:dyDescent="0.2">
      <c r="A33" s="267" t="s">
        <v>176</v>
      </c>
      <c r="B33" s="268" t="s">
        <v>177</v>
      </c>
      <c r="C33" s="435"/>
      <c r="D33" s="269">
        <f>ROUND(($B$8*C33/100),2)</f>
        <v>0</v>
      </c>
    </row>
    <row r="34" spans="1:11" ht="15" customHeight="1" x14ac:dyDescent="0.2">
      <c r="A34" s="267" t="s">
        <v>178</v>
      </c>
      <c r="B34" s="268" t="s">
        <v>179</v>
      </c>
      <c r="C34" s="435"/>
      <c r="D34" s="269">
        <f>ROUND(($B$8*C34/100),2)</f>
        <v>0</v>
      </c>
    </row>
    <row r="35" spans="1:11" ht="15" customHeight="1" x14ac:dyDescent="0.2">
      <c r="A35" s="267" t="s">
        <v>180</v>
      </c>
      <c r="B35" s="268" t="s">
        <v>181</v>
      </c>
      <c r="C35" s="435"/>
      <c r="D35" s="269">
        <f>ROUND(($B$8*C35/100),2)</f>
        <v>0</v>
      </c>
    </row>
    <row r="36" spans="1:11" ht="15" customHeight="1" x14ac:dyDescent="0.2">
      <c r="A36" s="267" t="s">
        <v>182</v>
      </c>
      <c r="B36" s="268" t="s">
        <v>183</v>
      </c>
      <c r="C36" s="435"/>
      <c r="D36" s="269">
        <f>ROUND(($B$8*C36/100),2)</f>
        <v>0</v>
      </c>
    </row>
    <row r="37" spans="1:11" ht="15" customHeight="1" x14ac:dyDescent="0.2">
      <c r="A37" s="267" t="s">
        <v>184</v>
      </c>
      <c r="B37" s="268" t="s">
        <v>185</v>
      </c>
      <c r="C37" s="435"/>
      <c r="D37" s="269">
        <f>ROUND(($B$8*C37/100),2)</f>
        <v>0</v>
      </c>
    </row>
    <row r="38" spans="1:11" ht="15" customHeight="1" x14ac:dyDescent="0.2">
      <c r="A38" s="257"/>
      <c r="B38" s="262"/>
      <c r="C38" s="262"/>
      <c r="D38" s="263"/>
      <c r="E38" s="243"/>
      <c r="F38" s="243"/>
      <c r="G38" s="243"/>
      <c r="H38" s="243"/>
      <c r="I38" s="243"/>
      <c r="J38" s="243"/>
      <c r="K38" s="243"/>
    </row>
    <row r="39" spans="1:11" ht="15" customHeight="1" x14ac:dyDescent="0.2">
      <c r="A39" s="264" t="s">
        <v>74</v>
      </c>
      <c r="B39" s="265" t="s">
        <v>186</v>
      </c>
      <c r="C39" s="266">
        <f>SUM(C40:C41)</f>
        <v>0</v>
      </c>
      <c r="D39" s="266">
        <f>SUM(D40:D41)</f>
        <v>0</v>
      </c>
    </row>
    <row r="40" spans="1:11" ht="15" customHeight="1" x14ac:dyDescent="0.2">
      <c r="A40" s="267" t="s">
        <v>187</v>
      </c>
      <c r="B40" s="268" t="s">
        <v>188</v>
      </c>
      <c r="C40" s="271"/>
      <c r="D40" s="269">
        <f>ROUND(($B$8*C40/100),2)</f>
        <v>0</v>
      </c>
      <c r="E40" s="270"/>
    </row>
    <row r="41" spans="1:11" ht="27" customHeight="1" x14ac:dyDescent="0.2">
      <c r="A41" s="267" t="s">
        <v>189</v>
      </c>
      <c r="B41" s="272" t="s">
        <v>190</v>
      </c>
      <c r="C41" s="271"/>
      <c r="D41" s="269">
        <f>ROUND(($B$8*C41/100),2)</f>
        <v>0</v>
      </c>
      <c r="E41" s="270"/>
      <c r="J41" s="270"/>
    </row>
    <row r="42" spans="1:11" ht="15" customHeight="1" x14ac:dyDescent="0.2">
      <c r="A42" s="273"/>
      <c r="B42" s="262"/>
      <c r="C42" s="262"/>
      <c r="D42" s="263"/>
      <c r="E42" s="243"/>
      <c r="F42" s="243"/>
      <c r="G42" s="243"/>
      <c r="H42" s="243"/>
      <c r="J42" s="270"/>
      <c r="K42" s="243"/>
    </row>
    <row r="43" spans="1:11" ht="15" customHeight="1" x14ac:dyDescent="0.2">
      <c r="A43" s="459" t="s">
        <v>191</v>
      </c>
      <c r="B43" s="459"/>
      <c r="C43" s="266">
        <f>C12+C23+C32+C39</f>
        <v>0</v>
      </c>
      <c r="D43" s="266">
        <f>D12+D23+D32+D39</f>
        <v>0</v>
      </c>
    </row>
    <row r="44" spans="1:11" ht="15" customHeight="1" x14ac:dyDescent="0.2"/>
    <row r="45" spans="1:11" ht="15" customHeight="1" x14ac:dyDescent="0.2">
      <c r="A45" s="274">
        <v>6</v>
      </c>
      <c r="B45" s="275" t="s">
        <v>10</v>
      </c>
      <c r="C45" s="276" t="s">
        <v>140</v>
      </c>
      <c r="D45" s="276" t="s">
        <v>86</v>
      </c>
    </row>
    <row r="46" spans="1:11" ht="15" customHeight="1" x14ac:dyDescent="0.2">
      <c r="A46" s="267" t="s">
        <v>192</v>
      </c>
      <c r="B46" s="277" t="s">
        <v>193</v>
      </c>
      <c r="C46" s="278" t="e">
        <f t="shared" ref="C46:C51" si="2">ROUND((D46/$B$8),4)*100</f>
        <v>#DIV/0!</v>
      </c>
      <c r="D46" s="440"/>
      <c r="E46" s="270"/>
    </row>
    <row r="47" spans="1:11" ht="15" customHeight="1" x14ac:dyDescent="0.2">
      <c r="A47" s="279" t="s">
        <v>194</v>
      </c>
      <c r="B47" s="268" t="s">
        <v>195</v>
      </c>
      <c r="C47" s="269" t="e">
        <f t="shared" si="2"/>
        <v>#DIV/0!</v>
      </c>
      <c r="D47" s="435"/>
      <c r="E47" s="270"/>
    </row>
    <row r="48" spans="1:11" ht="15" customHeight="1" x14ac:dyDescent="0.2">
      <c r="A48" s="279" t="s">
        <v>196</v>
      </c>
      <c r="B48" s="268" t="s">
        <v>197</v>
      </c>
      <c r="C48" s="269" t="e">
        <f t="shared" si="2"/>
        <v>#DIV/0!</v>
      </c>
      <c r="D48" s="435"/>
      <c r="E48" s="270"/>
    </row>
    <row r="49" spans="1:5" ht="15" customHeight="1" x14ac:dyDescent="0.2">
      <c r="A49" s="279" t="s">
        <v>198</v>
      </c>
      <c r="B49" s="268" t="s">
        <v>199</v>
      </c>
      <c r="C49" s="269" t="e">
        <f t="shared" si="2"/>
        <v>#DIV/0!</v>
      </c>
      <c r="D49" s="435"/>
      <c r="E49" s="270"/>
    </row>
    <row r="50" spans="1:5" ht="15" customHeight="1" x14ac:dyDescent="0.2">
      <c r="A50" s="279" t="s">
        <v>200</v>
      </c>
      <c r="B50" s="268" t="s">
        <v>201</v>
      </c>
      <c r="C50" s="269" t="e">
        <f t="shared" si="2"/>
        <v>#DIV/0!</v>
      </c>
      <c r="D50" s="435"/>
      <c r="E50" s="270"/>
    </row>
    <row r="51" spans="1:5" ht="15" customHeight="1" x14ac:dyDescent="0.2">
      <c r="A51" s="279" t="s">
        <v>202</v>
      </c>
      <c r="B51" s="280" t="s">
        <v>203</v>
      </c>
      <c r="C51" s="281" t="e">
        <f t="shared" si="2"/>
        <v>#DIV/0!</v>
      </c>
      <c r="D51" s="441"/>
      <c r="E51" s="270"/>
    </row>
    <row r="52" spans="1:5" ht="15" customHeight="1" x14ac:dyDescent="0.2">
      <c r="A52" s="460" t="s">
        <v>204</v>
      </c>
      <c r="B52" s="460"/>
      <c r="C52" s="282" t="e">
        <f>SUM(C46:C51)</f>
        <v>#DIV/0!</v>
      </c>
      <c r="D52" s="282">
        <f>SUM(D46:D51)</f>
        <v>0</v>
      </c>
    </row>
    <row r="53" spans="1:5" ht="15" customHeight="1" x14ac:dyDescent="0.2">
      <c r="C53" s="283"/>
    </row>
    <row r="54" spans="1:5" ht="15" customHeight="1" x14ac:dyDescent="0.2">
      <c r="A54" s="461" t="s">
        <v>205</v>
      </c>
      <c r="B54" s="461"/>
      <c r="C54" s="284" t="e">
        <f>C43+C52</f>
        <v>#DIV/0!</v>
      </c>
      <c r="D54" s="285">
        <f>D43+D52</f>
        <v>0</v>
      </c>
    </row>
    <row r="55" spans="1:5" ht="15" customHeight="1" x14ac:dyDescent="0.2">
      <c r="C55" s="283"/>
    </row>
    <row r="56" spans="1:5" ht="15" customHeight="1" x14ac:dyDescent="0.2">
      <c r="A56" s="1">
        <v>7</v>
      </c>
      <c r="B56" s="1" t="s">
        <v>12</v>
      </c>
      <c r="C56" s="286"/>
      <c r="D56" s="1" t="s">
        <v>140</v>
      </c>
    </row>
    <row r="57" spans="1:5" ht="15" customHeight="1" x14ac:dyDescent="0.2">
      <c r="A57" s="287"/>
      <c r="B57" s="288" t="s">
        <v>206</v>
      </c>
      <c r="C57" s="280"/>
      <c r="D57" s="289" t="e">
        <f>C54/100</f>
        <v>#DIV/0!</v>
      </c>
    </row>
    <row r="58" spans="1:5" ht="15" customHeight="1" x14ac:dyDescent="0.2">
      <c r="A58" s="290"/>
      <c r="B58" s="291" t="s">
        <v>207</v>
      </c>
      <c r="C58" s="268"/>
      <c r="D58" s="292">
        <f>'FATOR K'!K9</f>
        <v>0</v>
      </c>
    </row>
    <row r="59" spans="1:5" ht="15" customHeight="1" x14ac:dyDescent="0.2">
      <c r="A59" s="290"/>
      <c r="B59" s="291" t="s">
        <v>208</v>
      </c>
      <c r="C59" s="268"/>
      <c r="D59" s="292">
        <f>'FATOR K'!K10</f>
        <v>0</v>
      </c>
    </row>
    <row r="60" spans="1:5" ht="15" customHeight="1" x14ac:dyDescent="0.2">
      <c r="A60" s="290"/>
      <c r="B60" s="288" t="s">
        <v>209</v>
      </c>
      <c r="C60" s="280"/>
      <c r="D60" s="292">
        <f>'FATOR K'!K11</f>
        <v>0</v>
      </c>
    </row>
    <row r="61" spans="1:5" ht="15" customHeight="1" x14ac:dyDescent="0.2">
      <c r="A61" s="290"/>
      <c r="B61" s="291" t="s">
        <v>210</v>
      </c>
      <c r="C61" s="268"/>
      <c r="D61" s="293">
        <f>'FATOR K'!K12</f>
        <v>0</v>
      </c>
    </row>
    <row r="62" spans="1:5" ht="15" customHeight="1" x14ac:dyDescent="0.2">
      <c r="A62" s="290"/>
      <c r="B62" s="277" t="s">
        <v>211</v>
      </c>
      <c r="C62" s="294">
        <f>'FATOR K'!$J$13</f>
        <v>0</v>
      </c>
      <c r="D62" s="287"/>
    </row>
    <row r="63" spans="1:5" ht="15" customHeight="1" x14ac:dyDescent="0.2">
      <c r="A63" s="290"/>
      <c r="B63" s="268" t="s">
        <v>212</v>
      </c>
      <c r="C63" s="295">
        <f>'FATOR K'!$J$14</f>
        <v>0</v>
      </c>
      <c r="D63" s="290"/>
    </row>
    <row r="64" spans="1:5" ht="15" customHeight="1" x14ac:dyDescent="0.2">
      <c r="A64" s="290"/>
      <c r="B64" s="268" t="s">
        <v>213</v>
      </c>
      <c r="C64" s="295">
        <f>'FATOR K'!$J$15</f>
        <v>0</v>
      </c>
      <c r="D64" s="290"/>
    </row>
    <row r="65" spans="1:4" ht="15" customHeight="1" x14ac:dyDescent="0.2">
      <c r="A65" s="279"/>
      <c r="B65" s="268" t="s">
        <v>214</v>
      </c>
      <c r="C65" s="295">
        <f>'FATOR K'!$J$16</f>
        <v>0</v>
      </c>
      <c r="D65" s="279"/>
    </row>
    <row r="66" spans="1:4" ht="15" customHeight="1" x14ac:dyDescent="0.2"/>
    <row r="67" spans="1:4" ht="15" customHeight="1" x14ac:dyDescent="0.2">
      <c r="A67" s="461" t="s">
        <v>215</v>
      </c>
      <c r="B67" s="461"/>
      <c r="C67" s="461"/>
      <c r="D67" s="296" t="e">
        <f>(1+D57+D59)*(1+D60)*(1+D61)</f>
        <v>#DIV/0!</v>
      </c>
    </row>
    <row r="68" spans="1:4" ht="15" customHeight="1" x14ac:dyDescent="0.2">
      <c r="B68" s="241"/>
      <c r="C68" s="241"/>
    </row>
    <row r="69" spans="1:4" ht="15" customHeight="1" x14ac:dyDescent="0.2">
      <c r="A69" s="457" t="s">
        <v>216</v>
      </c>
      <c r="B69" s="457"/>
      <c r="C69" s="457"/>
      <c r="D69" s="297" t="e">
        <f>D67*B8</f>
        <v>#DIV/0!</v>
      </c>
    </row>
    <row r="70" spans="1:4" ht="15" customHeight="1" x14ac:dyDescent="0.2"/>
    <row r="71" spans="1:4" ht="15" customHeight="1" x14ac:dyDescent="0.2"/>
    <row r="72" spans="1:4" ht="15" customHeight="1" x14ac:dyDescent="0.2"/>
    <row r="73" spans="1:4" ht="15" customHeight="1" x14ac:dyDescent="0.2"/>
    <row r="74" spans="1:4" ht="15" customHeight="1" x14ac:dyDescent="0.2"/>
    <row r="75" spans="1:4" ht="15" customHeight="1" x14ac:dyDescent="0.2"/>
    <row r="76" spans="1:4" ht="15" customHeight="1" x14ac:dyDescent="0.2"/>
    <row r="77" spans="1:4" ht="15" customHeight="1" x14ac:dyDescent="0.2"/>
    <row r="78" spans="1:4" ht="15" customHeight="1" x14ac:dyDescent="0.2"/>
    <row r="79" spans="1:4" ht="15" customHeight="1" x14ac:dyDescent="0.2"/>
    <row r="80" spans="1:4" ht="15" customHeight="1" x14ac:dyDescent="0.2"/>
    <row r="81" ht="15" customHeight="1" x14ac:dyDescent="0.2"/>
    <row r="82" ht="15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</sheetData>
  <mergeCells count="6">
    <mergeCell ref="A69:C69"/>
    <mergeCell ref="B1:D1"/>
    <mergeCell ref="A43:B43"/>
    <mergeCell ref="A52:B52"/>
    <mergeCell ref="A54:B54"/>
    <mergeCell ref="A67:C67"/>
  </mergeCells>
  <printOptions horizontalCentered="1"/>
  <pageMargins left="0.51180555555555596" right="0.51180555555555596" top="0.78749999999999998" bottom="0.78749999999999998" header="0.511811023622047" footer="0.511811023622047"/>
  <pageSetup paperSize="9" fitToHeight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84807"/>
    <pageSetUpPr fitToPage="1"/>
  </sheetPr>
  <dimension ref="A1:K106"/>
  <sheetViews>
    <sheetView topLeftCell="A51" zoomScaleNormal="100" workbookViewId="0">
      <selection activeCell="D60" sqref="D60"/>
    </sheetView>
  </sheetViews>
  <sheetFormatPr defaultColWidth="9.140625" defaultRowHeight="12.75" x14ac:dyDescent="0.2"/>
  <cols>
    <col min="1" max="1" width="10.42578125" style="239" customWidth="1"/>
    <col min="2" max="2" width="59" style="239" customWidth="1"/>
    <col min="3" max="3" width="10.7109375" style="240" customWidth="1"/>
    <col min="4" max="4" width="13.28515625" style="239" customWidth="1"/>
    <col min="5" max="8" width="5.42578125" style="241" customWidth="1"/>
    <col min="9" max="9" width="26" style="241" customWidth="1"/>
    <col min="10" max="10" width="5.7109375" style="241" customWidth="1"/>
    <col min="11" max="11" width="5.42578125" style="241" customWidth="1"/>
    <col min="12" max="240" width="9.140625" style="239"/>
    <col min="241" max="241" width="8" style="239" customWidth="1"/>
    <col min="242" max="242" width="48.42578125" style="239" customWidth="1"/>
    <col min="243" max="243" width="12.7109375" style="239" customWidth="1"/>
    <col min="244" max="244" width="9.42578125" style="239" customWidth="1"/>
    <col min="245" max="245" width="15.7109375" style="239" customWidth="1"/>
    <col min="246" max="246" width="12.28515625" style="239" customWidth="1"/>
    <col min="247" max="247" width="9.140625" style="239"/>
    <col min="248" max="248" width="16" style="239" customWidth="1"/>
    <col min="249" max="249" width="23.42578125" style="239" customWidth="1"/>
    <col min="250" max="250" width="10.42578125" style="239" customWidth="1"/>
    <col min="251" max="252" width="10.140625" style="239" customWidth="1"/>
    <col min="253" max="253" width="26.7109375" style="239" customWidth="1"/>
    <col min="254" max="254" width="54.28515625" style="239" customWidth="1"/>
    <col min="255" max="496" width="9.140625" style="239"/>
    <col min="497" max="497" width="8" style="239" customWidth="1"/>
    <col min="498" max="498" width="48.42578125" style="239" customWidth="1"/>
    <col min="499" max="499" width="12.7109375" style="239" customWidth="1"/>
    <col min="500" max="500" width="9.42578125" style="239" customWidth="1"/>
    <col min="501" max="501" width="15.7109375" style="239" customWidth="1"/>
    <col min="502" max="502" width="12.28515625" style="239" customWidth="1"/>
    <col min="503" max="503" width="9.140625" style="239"/>
    <col min="504" max="504" width="16" style="239" customWidth="1"/>
    <col min="505" max="505" width="23.42578125" style="239" customWidth="1"/>
    <col min="506" max="506" width="10.42578125" style="239" customWidth="1"/>
    <col min="507" max="508" width="10.140625" style="239" customWidth="1"/>
    <col min="509" max="509" width="26.7109375" style="239" customWidth="1"/>
    <col min="510" max="510" width="54.28515625" style="239" customWidth="1"/>
    <col min="511" max="752" width="9.140625" style="239"/>
    <col min="753" max="753" width="8" style="239" customWidth="1"/>
    <col min="754" max="754" width="48.42578125" style="239" customWidth="1"/>
    <col min="755" max="755" width="12.7109375" style="239" customWidth="1"/>
    <col min="756" max="756" width="9.42578125" style="239" customWidth="1"/>
    <col min="757" max="757" width="15.7109375" style="239" customWidth="1"/>
    <col min="758" max="758" width="12.28515625" style="239" customWidth="1"/>
    <col min="759" max="759" width="9.140625" style="239"/>
    <col min="760" max="760" width="16" style="239" customWidth="1"/>
    <col min="761" max="761" width="23.42578125" style="239" customWidth="1"/>
    <col min="762" max="762" width="10.42578125" style="239" customWidth="1"/>
    <col min="763" max="764" width="10.140625" style="239" customWidth="1"/>
    <col min="765" max="765" width="26.7109375" style="239" customWidth="1"/>
    <col min="766" max="766" width="54.28515625" style="239" customWidth="1"/>
    <col min="767" max="1008" width="9.140625" style="239"/>
    <col min="1009" max="1009" width="8" style="239" customWidth="1"/>
    <col min="1010" max="1010" width="48.42578125" style="239" customWidth="1"/>
    <col min="1011" max="1011" width="12.7109375" style="239" customWidth="1"/>
    <col min="1012" max="1012" width="9.42578125" style="239" customWidth="1"/>
    <col min="1013" max="1013" width="15.7109375" style="239" customWidth="1"/>
    <col min="1014" max="1014" width="12.28515625" style="239" customWidth="1"/>
    <col min="1015" max="1015" width="9.140625" style="239"/>
    <col min="1016" max="1016" width="16" style="239" customWidth="1"/>
    <col min="1017" max="1017" width="23.42578125" style="239" customWidth="1"/>
    <col min="1018" max="1018" width="10.42578125" style="239" customWidth="1"/>
    <col min="1019" max="1020" width="10.140625" style="239" customWidth="1"/>
    <col min="1021" max="1021" width="26.7109375" style="239" customWidth="1"/>
    <col min="1022" max="1022" width="54.28515625" style="239" customWidth="1"/>
    <col min="1023" max="1264" width="9.140625" style="239"/>
    <col min="1265" max="1265" width="8" style="239" customWidth="1"/>
    <col min="1266" max="1266" width="48.42578125" style="239" customWidth="1"/>
    <col min="1267" max="1267" width="12.7109375" style="239" customWidth="1"/>
    <col min="1268" max="1268" width="9.42578125" style="239" customWidth="1"/>
    <col min="1269" max="1269" width="15.7109375" style="239" customWidth="1"/>
    <col min="1270" max="1270" width="12.28515625" style="239" customWidth="1"/>
    <col min="1271" max="1271" width="9.140625" style="239"/>
    <col min="1272" max="1272" width="16" style="239" customWidth="1"/>
    <col min="1273" max="1273" width="23.42578125" style="239" customWidth="1"/>
    <col min="1274" max="1274" width="10.42578125" style="239" customWidth="1"/>
    <col min="1275" max="1276" width="10.140625" style="239" customWidth="1"/>
    <col min="1277" max="1277" width="26.7109375" style="239" customWidth="1"/>
    <col min="1278" max="1278" width="54.28515625" style="239" customWidth="1"/>
    <col min="1279" max="1520" width="9.140625" style="239"/>
    <col min="1521" max="1521" width="8" style="239" customWidth="1"/>
    <col min="1522" max="1522" width="48.42578125" style="239" customWidth="1"/>
    <col min="1523" max="1523" width="12.7109375" style="239" customWidth="1"/>
    <col min="1524" max="1524" width="9.42578125" style="239" customWidth="1"/>
    <col min="1525" max="1525" width="15.7109375" style="239" customWidth="1"/>
    <col min="1526" max="1526" width="12.28515625" style="239" customWidth="1"/>
    <col min="1527" max="1527" width="9.140625" style="239"/>
    <col min="1528" max="1528" width="16" style="239" customWidth="1"/>
    <col min="1529" max="1529" width="23.42578125" style="239" customWidth="1"/>
    <col min="1530" max="1530" width="10.42578125" style="239" customWidth="1"/>
    <col min="1531" max="1532" width="10.140625" style="239" customWidth="1"/>
    <col min="1533" max="1533" width="26.7109375" style="239" customWidth="1"/>
    <col min="1534" max="1534" width="54.28515625" style="239" customWidth="1"/>
    <col min="1535" max="1776" width="9.140625" style="239"/>
    <col min="1777" max="1777" width="8" style="239" customWidth="1"/>
    <col min="1778" max="1778" width="48.42578125" style="239" customWidth="1"/>
    <col min="1779" max="1779" width="12.7109375" style="239" customWidth="1"/>
    <col min="1780" max="1780" width="9.42578125" style="239" customWidth="1"/>
    <col min="1781" max="1781" width="15.7109375" style="239" customWidth="1"/>
    <col min="1782" max="1782" width="12.28515625" style="239" customWidth="1"/>
    <col min="1783" max="1783" width="9.140625" style="239"/>
    <col min="1784" max="1784" width="16" style="239" customWidth="1"/>
    <col min="1785" max="1785" width="23.42578125" style="239" customWidth="1"/>
    <col min="1786" max="1786" width="10.42578125" style="239" customWidth="1"/>
    <col min="1787" max="1788" width="10.140625" style="239" customWidth="1"/>
    <col min="1789" max="1789" width="26.7109375" style="239" customWidth="1"/>
    <col min="1790" max="1790" width="54.28515625" style="239" customWidth="1"/>
    <col min="1791" max="2032" width="9.140625" style="239"/>
    <col min="2033" max="2033" width="8" style="239" customWidth="1"/>
    <col min="2034" max="2034" width="48.42578125" style="239" customWidth="1"/>
    <col min="2035" max="2035" width="12.7109375" style="239" customWidth="1"/>
    <col min="2036" max="2036" width="9.42578125" style="239" customWidth="1"/>
    <col min="2037" max="2037" width="15.7109375" style="239" customWidth="1"/>
    <col min="2038" max="2038" width="12.28515625" style="239" customWidth="1"/>
    <col min="2039" max="2039" width="9.140625" style="239"/>
    <col min="2040" max="2040" width="16" style="239" customWidth="1"/>
    <col min="2041" max="2041" width="23.42578125" style="239" customWidth="1"/>
    <col min="2042" max="2042" width="10.42578125" style="239" customWidth="1"/>
    <col min="2043" max="2044" width="10.140625" style="239" customWidth="1"/>
    <col min="2045" max="2045" width="26.7109375" style="239" customWidth="1"/>
    <col min="2046" max="2046" width="54.28515625" style="239" customWidth="1"/>
    <col min="2047" max="2288" width="9.140625" style="239"/>
    <col min="2289" max="2289" width="8" style="239" customWidth="1"/>
    <col min="2290" max="2290" width="48.42578125" style="239" customWidth="1"/>
    <col min="2291" max="2291" width="12.7109375" style="239" customWidth="1"/>
    <col min="2292" max="2292" width="9.42578125" style="239" customWidth="1"/>
    <col min="2293" max="2293" width="15.7109375" style="239" customWidth="1"/>
    <col min="2294" max="2294" width="12.28515625" style="239" customWidth="1"/>
    <col min="2295" max="2295" width="9.140625" style="239"/>
    <col min="2296" max="2296" width="16" style="239" customWidth="1"/>
    <col min="2297" max="2297" width="23.42578125" style="239" customWidth="1"/>
    <col min="2298" max="2298" width="10.42578125" style="239" customWidth="1"/>
    <col min="2299" max="2300" width="10.140625" style="239" customWidth="1"/>
    <col min="2301" max="2301" width="26.7109375" style="239" customWidth="1"/>
    <col min="2302" max="2302" width="54.28515625" style="239" customWidth="1"/>
    <col min="2303" max="2544" width="9.140625" style="239"/>
    <col min="2545" max="2545" width="8" style="239" customWidth="1"/>
    <col min="2546" max="2546" width="48.42578125" style="239" customWidth="1"/>
    <col min="2547" max="2547" width="12.7109375" style="239" customWidth="1"/>
    <col min="2548" max="2548" width="9.42578125" style="239" customWidth="1"/>
    <col min="2549" max="2549" width="15.7109375" style="239" customWidth="1"/>
    <col min="2550" max="2550" width="12.28515625" style="239" customWidth="1"/>
    <col min="2551" max="2551" width="9.140625" style="239"/>
    <col min="2552" max="2552" width="16" style="239" customWidth="1"/>
    <col min="2553" max="2553" width="23.42578125" style="239" customWidth="1"/>
    <col min="2554" max="2554" width="10.42578125" style="239" customWidth="1"/>
    <col min="2555" max="2556" width="10.140625" style="239" customWidth="1"/>
    <col min="2557" max="2557" width="26.7109375" style="239" customWidth="1"/>
    <col min="2558" max="2558" width="54.28515625" style="239" customWidth="1"/>
    <col min="2559" max="2800" width="9.140625" style="239"/>
    <col min="2801" max="2801" width="8" style="239" customWidth="1"/>
    <col min="2802" max="2802" width="48.42578125" style="239" customWidth="1"/>
    <col min="2803" max="2803" width="12.7109375" style="239" customWidth="1"/>
    <col min="2804" max="2804" width="9.42578125" style="239" customWidth="1"/>
    <col min="2805" max="2805" width="15.7109375" style="239" customWidth="1"/>
    <col min="2806" max="2806" width="12.28515625" style="239" customWidth="1"/>
    <col min="2807" max="2807" width="9.140625" style="239"/>
    <col min="2808" max="2808" width="16" style="239" customWidth="1"/>
    <col min="2809" max="2809" width="23.42578125" style="239" customWidth="1"/>
    <col min="2810" max="2810" width="10.42578125" style="239" customWidth="1"/>
    <col min="2811" max="2812" width="10.140625" style="239" customWidth="1"/>
    <col min="2813" max="2813" width="26.7109375" style="239" customWidth="1"/>
    <col min="2814" max="2814" width="54.28515625" style="239" customWidth="1"/>
    <col min="2815" max="3056" width="9.140625" style="239"/>
    <col min="3057" max="3057" width="8" style="239" customWidth="1"/>
    <col min="3058" max="3058" width="48.42578125" style="239" customWidth="1"/>
    <col min="3059" max="3059" width="12.7109375" style="239" customWidth="1"/>
    <col min="3060" max="3060" width="9.42578125" style="239" customWidth="1"/>
    <col min="3061" max="3061" width="15.7109375" style="239" customWidth="1"/>
    <col min="3062" max="3062" width="12.28515625" style="239" customWidth="1"/>
    <col min="3063" max="3063" width="9.140625" style="239"/>
    <col min="3064" max="3064" width="16" style="239" customWidth="1"/>
    <col min="3065" max="3065" width="23.42578125" style="239" customWidth="1"/>
    <col min="3066" max="3066" width="10.42578125" style="239" customWidth="1"/>
    <col min="3067" max="3068" width="10.140625" style="239" customWidth="1"/>
    <col min="3069" max="3069" width="26.7109375" style="239" customWidth="1"/>
    <col min="3070" max="3070" width="54.28515625" style="239" customWidth="1"/>
    <col min="3071" max="3312" width="9.140625" style="239"/>
    <col min="3313" max="3313" width="8" style="239" customWidth="1"/>
    <col min="3314" max="3314" width="48.42578125" style="239" customWidth="1"/>
    <col min="3315" max="3315" width="12.7109375" style="239" customWidth="1"/>
    <col min="3316" max="3316" width="9.42578125" style="239" customWidth="1"/>
    <col min="3317" max="3317" width="15.7109375" style="239" customWidth="1"/>
    <col min="3318" max="3318" width="12.28515625" style="239" customWidth="1"/>
    <col min="3319" max="3319" width="9.140625" style="239"/>
    <col min="3320" max="3320" width="16" style="239" customWidth="1"/>
    <col min="3321" max="3321" width="23.42578125" style="239" customWidth="1"/>
    <col min="3322" max="3322" width="10.42578125" style="239" customWidth="1"/>
    <col min="3323" max="3324" width="10.140625" style="239" customWidth="1"/>
    <col min="3325" max="3325" width="26.7109375" style="239" customWidth="1"/>
    <col min="3326" max="3326" width="54.28515625" style="239" customWidth="1"/>
    <col min="3327" max="3568" width="9.140625" style="239"/>
    <col min="3569" max="3569" width="8" style="239" customWidth="1"/>
    <col min="3570" max="3570" width="48.42578125" style="239" customWidth="1"/>
    <col min="3571" max="3571" width="12.7109375" style="239" customWidth="1"/>
    <col min="3572" max="3572" width="9.42578125" style="239" customWidth="1"/>
    <col min="3573" max="3573" width="15.7109375" style="239" customWidth="1"/>
    <col min="3574" max="3574" width="12.28515625" style="239" customWidth="1"/>
    <col min="3575" max="3575" width="9.140625" style="239"/>
    <col min="3576" max="3576" width="16" style="239" customWidth="1"/>
    <col min="3577" max="3577" width="23.42578125" style="239" customWidth="1"/>
    <col min="3578" max="3578" width="10.42578125" style="239" customWidth="1"/>
    <col min="3579" max="3580" width="10.140625" style="239" customWidth="1"/>
    <col min="3581" max="3581" width="26.7109375" style="239" customWidth="1"/>
    <col min="3582" max="3582" width="54.28515625" style="239" customWidth="1"/>
    <col min="3583" max="3824" width="9.140625" style="239"/>
    <col min="3825" max="3825" width="8" style="239" customWidth="1"/>
    <col min="3826" max="3826" width="48.42578125" style="239" customWidth="1"/>
    <col min="3827" max="3827" width="12.7109375" style="239" customWidth="1"/>
    <col min="3828" max="3828" width="9.42578125" style="239" customWidth="1"/>
    <col min="3829" max="3829" width="15.7109375" style="239" customWidth="1"/>
    <col min="3830" max="3830" width="12.28515625" style="239" customWidth="1"/>
    <col min="3831" max="3831" width="9.140625" style="239"/>
    <col min="3832" max="3832" width="16" style="239" customWidth="1"/>
    <col min="3833" max="3833" width="23.42578125" style="239" customWidth="1"/>
    <col min="3834" max="3834" width="10.42578125" style="239" customWidth="1"/>
    <col min="3835" max="3836" width="10.140625" style="239" customWidth="1"/>
    <col min="3837" max="3837" width="26.7109375" style="239" customWidth="1"/>
    <col min="3838" max="3838" width="54.28515625" style="239" customWidth="1"/>
    <col min="3839" max="4080" width="9.140625" style="239"/>
    <col min="4081" max="4081" width="8" style="239" customWidth="1"/>
    <col min="4082" max="4082" width="48.42578125" style="239" customWidth="1"/>
    <col min="4083" max="4083" width="12.7109375" style="239" customWidth="1"/>
    <col min="4084" max="4084" width="9.42578125" style="239" customWidth="1"/>
    <col min="4085" max="4085" width="15.7109375" style="239" customWidth="1"/>
    <col min="4086" max="4086" width="12.28515625" style="239" customWidth="1"/>
    <col min="4087" max="4087" width="9.140625" style="239"/>
    <col min="4088" max="4088" width="16" style="239" customWidth="1"/>
    <col min="4089" max="4089" width="23.42578125" style="239" customWidth="1"/>
    <col min="4090" max="4090" width="10.42578125" style="239" customWidth="1"/>
    <col min="4091" max="4092" width="10.140625" style="239" customWidth="1"/>
    <col min="4093" max="4093" width="26.7109375" style="239" customWidth="1"/>
    <col min="4094" max="4094" width="54.28515625" style="239" customWidth="1"/>
    <col min="4095" max="4336" width="9.140625" style="239"/>
    <col min="4337" max="4337" width="8" style="239" customWidth="1"/>
    <col min="4338" max="4338" width="48.42578125" style="239" customWidth="1"/>
    <col min="4339" max="4339" width="12.7109375" style="239" customWidth="1"/>
    <col min="4340" max="4340" width="9.42578125" style="239" customWidth="1"/>
    <col min="4341" max="4341" width="15.7109375" style="239" customWidth="1"/>
    <col min="4342" max="4342" width="12.28515625" style="239" customWidth="1"/>
    <col min="4343" max="4343" width="9.140625" style="239"/>
    <col min="4344" max="4344" width="16" style="239" customWidth="1"/>
    <col min="4345" max="4345" width="23.42578125" style="239" customWidth="1"/>
    <col min="4346" max="4346" width="10.42578125" style="239" customWidth="1"/>
    <col min="4347" max="4348" width="10.140625" style="239" customWidth="1"/>
    <col min="4349" max="4349" width="26.7109375" style="239" customWidth="1"/>
    <col min="4350" max="4350" width="54.28515625" style="239" customWidth="1"/>
    <col min="4351" max="4592" width="9.140625" style="239"/>
    <col min="4593" max="4593" width="8" style="239" customWidth="1"/>
    <col min="4594" max="4594" width="48.42578125" style="239" customWidth="1"/>
    <col min="4595" max="4595" width="12.7109375" style="239" customWidth="1"/>
    <col min="4596" max="4596" width="9.42578125" style="239" customWidth="1"/>
    <col min="4597" max="4597" width="15.7109375" style="239" customWidth="1"/>
    <col min="4598" max="4598" width="12.28515625" style="239" customWidth="1"/>
    <col min="4599" max="4599" width="9.140625" style="239"/>
    <col min="4600" max="4600" width="16" style="239" customWidth="1"/>
    <col min="4601" max="4601" width="23.42578125" style="239" customWidth="1"/>
    <col min="4602" max="4602" width="10.42578125" style="239" customWidth="1"/>
    <col min="4603" max="4604" width="10.140625" style="239" customWidth="1"/>
    <col min="4605" max="4605" width="26.7109375" style="239" customWidth="1"/>
    <col min="4606" max="4606" width="54.28515625" style="239" customWidth="1"/>
    <col min="4607" max="4848" width="9.140625" style="239"/>
    <col min="4849" max="4849" width="8" style="239" customWidth="1"/>
    <col min="4850" max="4850" width="48.42578125" style="239" customWidth="1"/>
    <col min="4851" max="4851" width="12.7109375" style="239" customWidth="1"/>
    <col min="4852" max="4852" width="9.42578125" style="239" customWidth="1"/>
    <col min="4853" max="4853" width="15.7109375" style="239" customWidth="1"/>
    <col min="4854" max="4854" width="12.28515625" style="239" customWidth="1"/>
    <col min="4855" max="4855" width="9.140625" style="239"/>
    <col min="4856" max="4856" width="16" style="239" customWidth="1"/>
    <col min="4857" max="4857" width="23.42578125" style="239" customWidth="1"/>
    <col min="4858" max="4858" width="10.42578125" style="239" customWidth="1"/>
    <col min="4859" max="4860" width="10.140625" style="239" customWidth="1"/>
    <col min="4861" max="4861" width="26.7109375" style="239" customWidth="1"/>
    <col min="4862" max="4862" width="54.28515625" style="239" customWidth="1"/>
    <col min="4863" max="5104" width="9.140625" style="239"/>
    <col min="5105" max="5105" width="8" style="239" customWidth="1"/>
    <col min="5106" max="5106" width="48.42578125" style="239" customWidth="1"/>
    <col min="5107" max="5107" width="12.7109375" style="239" customWidth="1"/>
    <col min="5108" max="5108" width="9.42578125" style="239" customWidth="1"/>
    <col min="5109" max="5109" width="15.7109375" style="239" customWidth="1"/>
    <col min="5110" max="5110" width="12.28515625" style="239" customWidth="1"/>
    <col min="5111" max="5111" width="9.140625" style="239"/>
    <col min="5112" max="5112" width="16" style="239" customWidth="1"/>
    <col min="5113" max="5113" width="23.42578125" style="239" customWidth="1"/>
    <col min="5114" max="5114" width="10.42578125" style="239" customWidth="1"/>
    <col min="5115" max="5116" width="10.140625" style="239" customWidth="1"/>
    <col min="5117" max="5117" width="26.7109375" style="239" customWidth="1"/>
    <col min="5118" max="5118" width="54.28515625" style="239" customWidth="1"/>
    <col min="5119" max="5360" width="9.140625" style="239"/>
    <col min="5361" max="5361" width="8" style="239" customWidth="1"/>
    <col min="5362" max="5362" width="48.42578125" style="239" customWidth="1"/>
    <col min="5363" max="5363" width="12.7109375" style="239" customWidth="1"/>
    <col min="5364" max="5364" width="9.42578125" style="239" customWidth="1"/>
    <col min="5365" max="5365" width="15.7109375" style="239" customWidth="1"/>
    <col min="5366" max="5366" width="12.28515625" style="239" customWidth="1"/>
    <col min="5367" max="5367" width="9.140625" style="239"/>
    <col min="5368" max="5368" width="16" style="239" customWidth="1"/>
    <col min="5369" max="5369" width="23.42578125" style="239" customWidth="1"/>
    <col min="5370" max="5370" width="10.42578125" style="239" customWidth="1"/>
    <col min="5371" max="5372" width="10.140625" style="239" customWidth="1"/>
    <col min="5373" max="5373" width="26.7109375" style="239" customWidth="1"/>
    <col min="5374" max="5374" width="54.28515625" style="239" customWidth="1"/>
    <col min="5375" max="5616" width="9.140625" style="239"/>
    <col min="5617" max="5617" width="8" style="239" customWidth="1"/>
    <col min="5618" max="5618" width="48.42578125" style="239" customWidth="1"/>
    <col min="5619" max="5619" width="12.7109375" style="239" customWidth="1"/>
    <col min="5620" max="5620" width="9.42578125" style="239" customWidth="1"/>
    <col min="5621" max="5621" width="15.7109375" style="239" customWidth="1"/>
    <col min="5622" max="5622" width="12.28515625" style="239" customWidth="1"/>
    <col min="5623" max="5623" width="9.140625" style="239"/>
    <col min="5624" max="5624" width="16" style="239" customWidth="1"/>
    <col min="5625" max="5625" width="23.42578125" style="239" customWidth="1"/>
    <col min="5626" max="5626" width="10.42578125" style="239" customWidth="1"/>
    <col min="5627" max="5628" width="10.140625" style="239" customWidth="1"/>
    <col min="5629" max="5629" width="26.7109375" style="239" customWidth="1"/>
    <col min="5630" max="5630" width="54.28515625" style="239" customWidth="1"/>
    <col min="5631" max="5872" width="9.140625" style="239"/>
    <col min="5873" max="5873" width="8" style="239" customWidth="1"/>
    <col min="5874" max="5874" width="48.42578125" style="239" customWidth="1"/>
    <col min="5875" max="5875" width="12.7109375" style="239" customWidth="1"/>
    <col min="5876" max="5876" width="9.42578125" style="239" customWidth="1"/>
    <col min="5877" max="5877" width="15.7109375" style="239" customWidth="1"/>
    <col min="5878" max="5878" width="12.28515625" style="239" customWidth="1"/>
    <col min="5879" max="5879" width="9.140625" style="239"/>
    <col min="5880" max="5880" width="16" style="239" customWidth="1"/>
    <col min="5881" max="5881" width="23.42578125" style="239" customWidth="1"/>
    <col min="5882" max="5882" width="10.42578125" style="239" customWidth="1"/>
    <col min="5883" max="5884" width="10.140625" style="239" customWidth="1"/>
    <col min="5885" max="5885" width="26.7109375" style="239" customWidth="1"/>
    <col min="5886" max="5886" width="54.28515625" style="239" customWidth="1"/>
    <col min="5887" max="6128" width="9.140625" style="239"/>
    <col min="6129" max="6129" width="8" style="239" customWidth="1"/>
    <col min="6130" max="6130" width="48.42578125" style="239" customWidth="1"/>
    <col min="6131" max="6131" width="12.7109375" style="239" customWidth="1"/>
    <col min="6132" max="6132" width="9.42578125" style="239" customWidth="1"/>
    <col min="6133" max="6133" width="15.7109375" style="239" customWidth="1"/>
    <col min="6134" max="6134" width="12.28515625" style="239" customWidth="1"/>
    <col min="6135" max="6135" width="9.140625" style="239"/>
    <col min="6136" max="6136" width="16" style="239" customWidth="1"/>
    <col min="6137" max="6137" width="23.42578125" style="239" customWidth="1"/>
    <col min="6138" max="6138" width="10.42578125" style="239" customWidth="1"/>
    <col min="6139" max="6140" width="10.140625" style="239" customWidth="1"/>
    <col min="6141" max="6141" width="26.7109375" style="239" customWidth="1"/>
    <col min="6142" max="6142" width="54.28515625" style="239" customWidth="1"/>
    <col min="6143" max="6384" width="9.140625" style="239"/>
    <col min="6385" max="6385" width="8" style="239" customWidth="1"/>
    <col min="6386" max="6386" width="48.42578125" style="239" customWidth="1"/>
    <col min="6387" max="6387" width="12.7109375" style="239" customWidth="1"/>
    <col min="6388" max="6388" width="9.42578125" style="239" customWidth="1"/>
    <col min="6389" max="6389" width="15.7109375" style="239" customWidth="1"/>
    <col min="6390" max="6390" width="12.28515625" style="239" customWidth="1"/>
    <col min="6391" max="6391" width="9.140625" style="239"/>
    <col min="6392" max="6392" width="16" style="239" customWidth="1"/>
    <col min="6393" max="6393" width="23.42578125" style="239" customWidth="1"/>
    <col min="6394" max="6394" width="10.42578125" style="239" customWidth="1"/>
    <col min="6395" max="6396" width="10.140625" style="239" customWidth="1"/>
    <col min="6397" max="6397" width="26.7109375" style="239" customWidth="1"/>
    <col min="6398" max="6398" width="54.28515625" style="239" customWidth="1"/>
    <col min="6399" max="6640" width="9.140625" style="239"/>
    <col min="6641" max="6641" width="8" style="239" customWidth="1"/>
    <col min="6642" max="6642" width="48.42578125" style="239" customWidth="1"/>
    <col min="6643" max="6643" width="12.7109375" style="239" customWidth="1"/>
    <col min="6644" max="6644" width="9.42578125" style="239" customWidth="1"/>
    <col min="6645" max="6645" width="15.7109375" style="239" customWidth="1"/>
    <col min="6646" max="6646" width="12.28515625" style="239" customWidth="1"/>
    <col min="6647" max="6647" width="9.140625" style="239"/>
    <col min="6648" max="6648" width="16" style="239" customWidth="1"/>
    <col min="6649" max="6649" width="23.42578125" style="239" customWidth="1"/>
    <col min="6650" max="6650" width="10.42578125" style="239" customWidth="1"/>
    <col min="6651" max="6652" width="10.140625" style="239" customWidth="1"/>
    <col min="6653" max="6653" width="26.7109375" style="239" customWidth="1"/>
    <col min="6654" max="6654" width="54.28515625" style="239" customWidth="1"/>
    <col min="6655" max="6896" width="9.140625" style="239"/>
    <col min="6897" max="6897" width="8" style="239" customWidth="1"/>
    <col min="6898" max="6898" width="48.42578125" style="239" customWidth="1"/>
    <col min="6899" max="6899" width="12.7109375" style="239" customWidth="1"/>
    <col min="6900" max="6900" width="9.42578125" style="239" customWidth="1"/>
    <col min="6901" max="6901" width="15.7109375" style="239" customWidth="1"/>
    <col min="6902" max="6902" width="12.28515625" style="239" customWidth="1"/>
    <col min="6903" max="6903" width="9.140625" style="239"/>
    <col min="6904" max="6904" width="16" style="239" customWidth="1"/>
    <col min="6905" max="6905" width="23.42578125" style="239" customWidth="1"/>
    <col min="6906" max="6906" width="10.42578125" style="239" customWidth="1"/>
    <col min="6907" max="6908" width="10.140625" style="239" customWidth="1"/>
    <col min="6909" max="6909" width="26.7109375" style="239" customWidth="1"/>
    <col min="6910" max="6910" width="54.28515625" style="239" customWidth="1"/>
    <col min="6911" max="7152" width="9.140625" style="239"/>
    <col min="7153" max="7153" width="8" style="239" customWidth="1"/>
    <col min="7154" max="7154" width="48.42578125" style="239" customWidth="1"/>
    <col min="7155" max="7155" width="12.7109375" style="239" customWidth="1"/>
    <col min="7156" max="7156" width="9.42578125" style="239" customWidth="1"/>
    <col min="7157" max="7157" width="15.7109375" style="239" customWidth="1"/>
    <col min="7158" max="7158" width="12.28515625" style="239" customWidth="1"/>
    <col min="7159" max="7159" width="9.140625" style="239"/>
    <col min="7160" max="7160" width="16" style="239" customWidth="1"/>
    <col min="7161" max="7161" width="23.42578125" style="239" customWidth="1"/>
    <col min="7162" max="7162" width="10.42578125" style="239" customWidth="1"/>
    <col min="7163" max="7164" width="10.140625" style="239" customWidth="1"/>
    <col min="7165" max="7165" width="26.7109375" style="239" customWidth="1"/>
    <col min="7166" max="7166" width="54.28515625" style="239" customWidth="1"/>
    <col min="7167" max="7408" width="9.140625" style="239"/>
    <col min="7409" max="7409" width="8" style="239" customWidth="1"/>
    <col min="7410" max="7410" width="48.42578125" style="239" customWidth="1"/>
    <col min="7411" max="7411" width="12.7109375" style="239" customWidth="1"/>
    <col min="7412" max="7412" width="9.42578125" style="239" customWidth="1"/>
    <col min="7413" max="7413" width="15.7109375" style="239" customWidth="1"/>
    <col min="7414" max="7414" width="12.28515625" style="239" customWidth="1"/>
    <col min="7415" max="7415" width="9.140625" style="239"/>
    <col min="7416" max="7416" width="16" style="239" customWidth="1"/>
    <col min="7417" max="7417" width="23.42578125" style="239" customWidth="1"/>
    <col min="7418" max="7418" width="10.42578125" style="239" customWidth="1"/>
    <col min="7419" max="7420" width="10.140625" style="239" customWidth="1"/>
    <col min="7421" max="7421" width="26.7109375" style="239" customWidth="1"/>
    <col min="7422" max="7422" width="54.28515625" style="239" customWidth="1"/>
    <col min="7423" max="7664" width="9.140625" style="239"/>
    <col min="7665" max="7665" width="8" style="239" customWidth="1"/>
    <col min="7666" max="7666" width="48.42578125" style="239" customWidth="1"/>
    <col min="7667" max="7667" width="12.7109375" style="239" customWidth="1"/>
    <col min="7668" max="7668" width="9.42578125" style="239" customWidth="1"/>
    <col min="7669" max="7669" width="15.7109375" style="239" customWidth="1"/>
    <col min="7670" max="7670" width="12.28515625" style="239" customWidth="1"/>
    <col min="7671" max="7671" width="9.140625" style="239"/>
    <col min="7672" max="7672" width="16" style="239" customWidth="1"/>
    <col min="7673" max="7673" width="23.42578125" style="239" customWidth="1"/>
    <col min="7674" max="7674" width="10.42578125" style="239" customWidth="1"/>
    <col min="7675" max="7676" width="10.140625" style="239" customWidth="1"/>
    <col min="7677" max="7677" width="26.7109375" style="239" customWidth="1"/>
    <col min="7678" max="7678" width="54.28515625" style="239" customWidth="1"/>
    <col min="7679" max="7920" width="9.140625" style="239"/>
    <col min="7921" max="7921" width="8" style="239" customWidth="1"/>
    <col min="7922" max="7922" width="48.42578125" style="239" customWidth="1"/>
    <col min="7923" max="7923" width="12.7109375" style="239" customWidth="1"/>
    <col min="7924" max="7924" width="9.42578125" style="239" customWidth="1"/>
    <col min="7925" max="7925" width="15.7109375" style="239" customWidth="1"/>
    <col min="7926" max="7926" width="12.28515625" style="239" customWidth="1"/>
    <col min="7927" max="7927" width="9.140625" style="239"/>
    <col min="7928" max="7928" width="16" style="239" customWidth="1"/>
    <col min="7929" max="7929" width="23.42578125" style="239" customWidth="1"/>
    <col min="7930" max="7930" width="10.42578125" style="239" customWidth="1"/>
    <col min="7931" max="7932" width="10.140625" style="239" customWidth="1"/>
    <col min="7933" max="7933" width="26.7109375" style="239" customWidth="1"/>
    <col min="7934" max="7934" width="54.28515625" style="239" customWidth="1"/>
    <col min="7935" max="8176" width="9.140625" style="239"/>
    <col min="8177" max="8177" width="8" style="239" customWidth="1"/>
    <col min="8178" max="8178" width="48.42578125" style="239" customWidth="1"/>
    <col min="8179" max="8179" width="12.7109375" style="239" customWidth="1"/>
    <col min="8180" max="8180" width="9.42578125" style="239" customWidth="1"/>
    <col min="8181" max="8181" width="15.7109375" style="239" customWidth="1"/>
    <col min="8182" max="8182" width="12.28515625" style="239" customWidth="1"/>
    <col min="8183" max="8183" width="9.140625" style="239"/>
    <col min="8184" max="8184" width="16" style="239" customWidth="1"/>
    <col min="8185" max="8185" width="23.42578125" style="239" customWidth="1"/>
    <col min="8186" max="8186" width="10.42578125" style="239" customWidth="1"/>
    <col min="8187" max="8188" width="10.140625" style="239" customWidth="1"/>
    <col min="8189" max="8189" width="26.7109375" style="239" customWidth="1"/>
    <col min="8190" max="8190" width="54.28515625" style="239" customWidth="1"/>
    <col min="8191" max="8432" width="9.140625" style="239"/>
    <col min="8433" max="8433" width="8" style="239" customWidth="1"/>
    <col min="8434" max="8434" width="48.42578125" style="239" customWidth="1"/>
    <col min="8435" max="8435" width="12.7109375" style="239" customWidth="1"/>
    <col min="8436" max="8436" width="9.42578125" style="239" customWidth="1"/>
    <col min="8437" max="8437" width="15.7109375" style="239" customWidth="1"/>
    <col min="8438" max="8438" width="12.28515625" style="239" customWidth="1"/>
    <col min="8439" max="8439" width="9.140625" style="239"/>
    <col min="8440" max="8440" width="16" style="239" customWidth="1"/>
    <col min="8441" max="8441" width="23.42578125" style="239" customWidth="1"/>
    <col min="8442" max="8442" width="10.42578125" style="239" customWidth="1"/>
    <col min="8443" max="8444" width="10.140625" style="239" customWidth="1"/>
    <col min="8445" max="8445" width="26.7109375" style="239" customWidth="1"/>
    <col min="8446" max="8446" width="54.28515625" style="239" customWidth="1"/>
    <col min="8447" max="8688" width="9.140625" style="239"/>
    <col min="8689" max="8689" width="8" style="239" customWidth="1"/>
    <col min="8690" max="8690" width="48.42578125" style="239" customWidth="1"/>
    <col min="8691" max="8691" width="12.7109375" style="239" customWidth="1"/>
    <col min="8692" max="8692" width="9.42578125" style="239" customWidth="1"/>
    <col min="8693" max="8693" width="15.7109375" style="239" customWidth="1"/>
    <col min="8694" max="8694" width="12.28515625" style="239" customWidth="1"/>
    <col min="8695" max="8695" width="9.140625" style="239"/>
    <col min="8696" max="8696" width="16" style="239" customWidth="1"/>
    <col min="8697" max="8697" width="23.42578125" style="239" customWidth="1"/>
    <col min="8698" max="8698" width="10.42578125" style="239" customWidth="1"/>
    <col min="8699" max="8700" width="10.140625" style="239" customWidth="1"/>
    <col min="8701" max="8701" width="26.7109375" style="239" customWidth="1"/>
    <col min="8702" max="8702" width="54.28515625" style="239" customWidth="1"/>
    <col min="8703" max="8944" width="9.140625" style="239"/>
    <col min="8945" max="8945" width="8" style="239" customWidth="1"/>
    <col min="8946" max="8946" width="48.42578125" style="239" customWidth="1"/>
    <col min="8947" max="8947" width="12.7109375" style="239" customWidth="1"/>
    <col min="8948" max="8948" width="9.42578125" style="239" customWidth="1"/>
    <col min="8949" max="8949" width="15.7109375" style="239" customWidth="1"/>
    <col min="8950" max="8950" width="12.28515625" style="239" customWidth="1"/>
    <col min="8951" max="8951" width="9.140625" style="239"/>
    <col min="8952" max="8952" width="16" style="239" customWidth="1"/>
    <col min="8953" max="8953" width="23.42578125" style="239" customWidth="1"/>
    <col min="8954" max="8954" width="10.42578125" style="239" customWidth="1"/>
    <col min="8955" max="8956" width="10.140625" style="239" customWidth="1"/>
    <col min="8957" max="8957" width="26.7109375" style="239" customWidth="1"/>
    <col min="8958" max="8958" width="54.28515625" style="239" customWidth="1"/>
    <col min="8959" max="9200" width="9.140625" style="239"/>
    <col min="9201" max="9201" width="8" style="239" customWidth="1"/>
    <col min="9202" max="9202" width="48.42578125" style="239" customWidth="1"/>
    <col min="9203" max="9203" width="12.7109375" style="239" customWidth="1"/>
    <col min="9204" max="9204" width="9.42578125" style="239" customWidth="1"/>
    <col min="9205" max="9205" width="15.7109375" style="239" customWidth="1"/>
    <col min="9206" max="9206" width="12.28515625" style="239" customWidth="1"/>
    <col min="9207" max="9207" width="9.140625" style="239"/>
    <col min="9208" max="9208" width="16" style="239" customWidth="1"/>
    <col min="9209" max="9209" width="23.42578125" style="239" customWidth="1"/>
    <col min="9210" max="9210" width="10.42578125" style="239" customWidth="1"/>
    <col min="9211" max="9212" width="10.140625" style="239" customWidth="1"/>
    <col min="9213" max="9213" width="26.7109375" style="239" customWidth="1"/>
    <col min="9214" max="9214" width="54.28515625" style="239" customWidth="1"/>
    <col min="9215" max="9456" width="9.140625" style="239"/>
    <col min="9457" max="9457" width="8" style="239" customWidth="1"/>
    <col min="9458" max="9458" width="48.42578125" style="239" customWidth="1"/>
    <col min="9459" max="9459" width="12.7109375" style="239" customWidth="1"/>
    <col min="9460" max="9460" width="9.42578125" style="239" customWidth="1"/>
    <col min="9461" max="9461" width="15.7109375" style="239" customWidth="1"/>
    <col min="9462" max="9462" width="12.28515625" style="239" customWidth="1"/>
    <col min="9463" max="9463" width="9.140625" style="239"/>
    <col min="9464" max="9464" width="16" style="239" customWidth="1"/>
    <col min="9465" max="9465" width="23.42578125" style="239" customWidth="1"/>
    <col min="9466" max="9466" width="10.42578125" style="239" customWidth="1"/>
    <col min="9467" max="9468" width="10.140625" style="239" customWidth="1"/>
    <col min="9469" max="9469" width="26.7109375" style="239" customWidth="1"/>
    <col min="9470" max="9470" width="54.28515625" style="239" customWidth="1"/>
    <col min="9471" max="9712" width="9.140625" style="239"/>
    <col min="9713" max="9713" width="8" style="239" customWidth="1"/>
    <col min="9714" max="9714" width="48.42578125" style="239" customWidth="1"/>
    <col min="9715" max="9715" width="12.7109375" style="239" customWidth="1"/>
    <col min="9716" max="9716" width="9.42578125" style="239" customWidth="1"/>
    <col min="9717" max="9717" width="15.7109375" style="239" customWidth="1"/>
    <col min="9718" max="9718" width="12.28515625" style="239" customWidth="1"/>
    <col min="9719" max="9719" width="9.140625" style="239"/>
    <col min="9720" max="9720" width="16" style="239" customWidth="1"/>
    <col min="9721" max="9721" width="23.42578125" style="239" customWidth="1"/>
    <col min="9722" max="9722" width="10.42578125" style="239" customWidth="1"/>
    <col min="9723" max="9724" width="10.140625" style="239" customWidth="1"/>
    <col min="9725" max="9725" width="26.7109375" style="239" customWidth="1"/>
    <col min="9726" max="9726" width="54.28515625" style="239" customWidth="1"/>
    <col min="9727" max="9968" width="9.140625" style="239"/>
    <col min="9969" max="9969" width="8" style="239" customWidth="1"/>
    <col min="9970" max="9970" width="48.42578125" style="239" customWidth="1"/>
    <col min="9971" max="9971" width="12.7109375" style="239" customWidth="1"/>
    <col min="9972" max="9972" width="9.42578125" style="239" customWidth="1"/>
    <col min="9973" max="9973" width="15.7109375" style="239" customWidth="1"/>
    <col min="9974" max="9974" width="12.28515625" style="239" customWidth="1"/>
    <col min="9975" max="9975" width="9.140625" style="239"/>
    <col min="9976" max="9976" width="16" style="239" customWidth="1"/>
    <col min="9977" max="9977" width="23.42578125" style="239" customWidth="1"/>
    <col min="9978" max="9978" width="10.42578125" style="239" customWidth="1"/>
    <col min="9979" max="9980" width="10.140625" style="239" customWidth="1"/>
    <col min="9981" max="9981" width="26.7109375" style="239" customWidth="1"/>
    <col min="9982" max="9982" width="54.28515625" style="239" customWidth="1"/>
    <col min="9983" max="10224" width="9.140625" style="239"/>
    <col min="10225" max="10225" width="8" style="239" customWidth="1"/>
    <col min="10226" max="10226" width="48.42578125" style="239" customWidth="1"/>
    <col min="10227" max="10227" width="12.7109375" style="239" customWidth="1"/>
    <col min="10228" max="10228" width="9.42578125" style="239" customWidth="1"/>
    <col min="10229" max="10229" width="15.7109375" style="239" customWidth="1"/>
    <col min="10230" max="10230" width="12.28515625" style="239" customWidth="1"/>
    <col min="10231" max="10231" width="9.140625" style="239"/>
    <col min="10232" max="10232" width="16" style="239" customWidth="1"/>
    <col min="10233" max="10233" width="23.42578125" style="239" customWidth="1"/>
    <col min="10234" max="10234" width="10.42578125" style="239" customWidth="1"/>
    <col min="10235" max="10236" width="10.140625" style="239" customWidth="1"/>
    <col min="10237" max="10237" width="26.7109375" style="239" customWidth="1"/>
    <col min="10238" max="10238" width="54.28515625" style="239" customWidth="1"/>
    <col min="10239" max="10480" width="9.140625" style="239"/>
    <col min="10481" max="10481" width="8" style="239" customWidth="1"/>
    <col min="10482" max="10482" width="48.42578125" style="239" customWidth="1"/>
    <col min="10483" max="10483" width="12.7109375" style="239" customWidth="1"/>
    <col min="10484" max="10484" width="9.42578125" style="239" customWidth="1"/>
    <col min="10485" max="10485" width="15.7109375" style="239" customWidth="1"/>
    <col min="10486" max="10486" width="12.28515625" style="239" customWidth="1"/>
    <col min="10487" max="10487" width="9.140625" style="239"/>
    <col min="10488" max="10488" width="16" style="239" customWidth="1"/>
    <col min="10489" max="10489" width="23.42578125" style="239" customWidth="1"/>
    <col min="10490" max="10490" width="10.42578125" style="239" customWidth="1"/>
    <col min="10491" max="10492" width="10.140625" style="239" customWidth="1"/>
    <col min="10493" max="10493" width="26.7109375" style="239" customWidth="1"/>
    <col min="10494" max="10494" width="54.28515625" style="239" customWidth="1"/>
    <col min="10495" max="10736" width="9.140625" style="239"/>
    <col min="10737" max="10737" width="8" style="239" customWidth="1"/>
    <col min="10738" max="10738" width="48.42578125" style="239" customWidth="1"/>
    <col min="10739" max="10739" width="12.7109375" style="239" customWidth="1"/>
    <col min="10740" max="10740" width="9.42578125" style="239" customWidth="1"/>
    <col min="10741" max="10741" width="15.7109375" style="239" customWidth="1"/>
    <col min="10742" max="10742" width="12.28515625" style="239" customWidth="1"/>
    <col min="10743" max="10743" width="9.140625" style="239"/>
    <col min="10744" max="10744" width="16" style="239" customWidth="1"/>
    <col min="10745" max="10745" width="23.42578125" style="239" customWidth="1"/>
    <col min="10746" max="10746" width="10.42578125" style="239" customWidth="1"/>
    <col min="10747" max="10748" width="10.140625" style="239" customWidth="1"/>
    <col min="10749" max="10749" width="26.7109375" style="239" customWidth="1"/>
    <col min="10750" max="10750" width="54.28515625" style="239" customWidth="1"/>
    <col min="10751" max="10992" width="9.140625" style="239"/>
    <col min="10993" max="10993" width="8" style="239" customWidth="1"/>
    <col min="10994" max="10994" width="48.42578125" style="239" customWidth="1"/>
    <col min="10995" max="10995" width="12.7109375" style="239" customWidth="1"/>
    <col min="10996" max="10996" width="9.42578125" style="239" customWidth="1"/>
    <col min="10997" max="10997" width="15.7109375" style="239" customWidth="1"/>
    <col min="10998" max="10998" width="12.28515625" style="239" customWidth="1"/>
    <col min="10999" max="10999" width="9.140625" style="239"/>
    <col min="11000" max="11000" width="16" style="239" customWidth="1"/>
    <col min="11001" max="11001" width="23.42578125" style="239" customWidth="1"/>
    <col min="11002" max="11002" width="10.42578125" style="239" customWidth="1"/>
    <col min="11003" max="11004" width="10.140625" style="239" customWidth="1"/>
    <col min="11005" max="11005" width="26.7109375" style="239" customWidth="1"/>
    <col min="11006" max="11006" width="54.28515625" style="239" customWidth="1"/>
    <col min="11007" max="11248" width="9.140625" style="239"/>
    <col min="11249" max="11249" width="8" style="239" customWidth="1"/>
    <col min="11250" max="11250" width="48.42578125" style="239" customWidth="1"/>
    <col min="11251" max="11251" width="12.7109375" style="239" customWidth="1"/>
    <col min="11252" max="11252" width="9.42578125" style="239" customWidth="1"/>
    <col min="11253" max="11253" width="15.7109375" style="239" customWidth="1"/>
    <col min="11254" max="11254" width="12.28515625" style="239" customWidth="1"/>
    <col min="11255" max="11255" width="9.140625" style="239"/>
    <col min="11256" max="11256" width="16" style="239" customWidth="1"/>
    <col min="11257" max="11257" width="23.42578125" style="239" customWidth="1"/>
    <col min="11258" max="11258" width="10.42578125" style="239" customWidth="1"/>
    <col min="11259" max="11260" width="10.140625" style="239" customWidth="1"/>
    <col min="11261" max="11261" width="26.7109375" style="239" customWidth="1"/>
    <col min="11262" max="11262" width="54.28515625" style="239" customWidth="1"/>
    <col min="11263" max="11504" width="9.140625" style="239"/>
    <col min="11505" max="11505" width="8" style="239" customWidth="1"/>
    <col min="11506" max="11506" width="48.42578125" style="239" customWidth="1"/>
    <col min="11507" max="11507" width="12.7109375" style="239" customWidth="1"/>
    <col min="11508" max="11508" width="9.42578125" style="239" customWidth="1"/>
    <col min="11509" max="11509" width="15.7109375" style="239" customWidth="1"/>
    <col min="11510" max="11510" width="12.28515625" style="239" customWidth="1"/>
    <col min="11511" max="11511" width="9.140625" style="239"/>
    <col min="11512" max="11512" width="16" style="239" customWidth="1"/>
    <col min="11513" max="11513" width="23.42578125" style="239" customWidth="1"/>
    <col min="11514" max="11514" width="10.42578125" style="239" customWidth="1"/>
    <col min="11515" max="11516" width="10.140625" style="239" customWidth="1"/>
    <col min="11517" max="11517" width="26.7109375" style="239" customWidth="1"/>
    <col min="11518" max="11518" width="54.28515625" style="239" customWidth="1"/>
    <col min="11519" max="11760" width="9.140625" style="239"/>
    <col min="11761" max="11761" width="8" style="239" customWidth="1"/>
    <col min="11762" max="11762" width="48.42578125" style="239" customWidth="1"/>
    <col min="11763" max="11763" width="12.7109375" style="239" customWidth="1"/>
    <col min="11764" max="11764" width="9.42578125" style="239" customWidth="1"/>
    <col min="11765" max="11765" width="15.7109375" style="239" customWidth="1"/>
    <col min="11766" max="11766" width="12.28515625" style="239" customWidth="1"/>
    <col min="11767" max="11767" width="9.140625" style="239"/>
    <col min="11768" max="11768" width="16" style="239" customWidth="1"/>
    <col min="11769" max="11769" width="23.42578125" style="239" customWidth="1"/>
    <col min="11770" max="11770" width="10.42578125" style="239" customWidth="1"/>
    <col min="11771" max="11772" width="10.140625" style="239" customWidth="1"/>
    <col min="11773" max="11773" width="26.7109375" style="239" customWidth="1"/>
    <col min="11774" max="11774" width="54.28515625" style="239" customWidth="1"/>
    <col min="11775" max="12016" width="9.140625" style="239"/>
    <col min="12017" max="12017" width="8" style="239" customWidth="1"/>
    <col min="12018" max="12018" width="48.42578125" style="239" customWidth="1"/>
    <col min="12019" max="12019" width="12.7109375" style="239" customWidth="1"/>
    <col min="12020" max="12020" width="9.42578125" style="239" customWidth="1"/>
    <col min="12021" max="12021" width="15.7109375" style="239" customWidth="1"/>
    <col min="12022" max="12022" width="12.28515625" style="239" customWidth="1"/>
    <col min="12023" max="12023" width="9.140625" style="239"/>
    <col min="12024" max="12024" width="16" style="239" customWidth="1"/>
    <col min="12025" max="12025" width="23.42578125" style="239" customWidth="1"/>
    <col min="12026" max="12026" width="10.42578125" style="239" customWidth="1"/>
    <col min="12027" max="12028" width="10.140625" style="239" customWidth="1"/>
    <col min="12029" max="12029" width="26.7109375" style="239" customWidth="1"/>
    <col min="12030" max="12030" width="54.28515625" style="239" customWidth="1"/>
    <col min="12031" max="12272" width="9.140625" style="239"/>
    <col min="12273" max="12273" width="8" style="239" customWidth="1"/>
    <col min="12274" max="12274" width="48.42578125" style="239" customWidth="1"/>
    <col min="12275" max="12275" width="12.7109375" style="239" customWidth="1"/>
    <col min="12276" max="12276" width="9.42578125" style="239" customWidth="1"/>
    <col min="12277" max="12277" width="15.7109375" style="239" customWidth="1"/>
    <col min="12278" max="12278" width="12.28515625" style="239" customWidth="1"/>
    <col min="12279" max="12279" width="9.140625" style="239"/>
    <col min="12280" max="12280" width="16" style="239" customWidth="1"/>
    <col min="12281" max="12281" width="23.42578125" style="239" customWidth="1"/>
    <col min="12282" max="12282" width="10.42578125" style="239" customWidth="1"/>
    <col min="12283" max="12284" width="10.140625" style="239" customWidth="1"/>
    <col min="12285" max="12285" width="26.7109375" style="239" customWidth="1"/>
    <col min="12286" max="12286" width="54.28515625" style="239" customWidth="1"/>
    <col min="12287" max="12528" width="9.140625" style="239"/>
    <col min="12529" max="12529" width="8" style="239" customWidth="1"/>
    <col min="12530" max="12530" width="48.42578125" style="239" customWidth="1"/>
    <col min="12531" max="12531" width="12.7109375" style="239" customWidth="1"/>
    <col min="12532" max="12532" width="9.42578125" style="239" customWidth="1"/>
    <col min="12533" max="12533" width="15.7109375" style="239" customWidth="1"/>
    <col min="12534" max="12534" width="12.28515625" style="239" customWidth="1"/>
    <col min="12535" max="12535" width="9.140625" style="239"/>
    <col min="12536" max="12536" width="16" style="239" customWidth="1"/>
    <col min="12537" max="12537" width="23.42578125" style="239" customWidth="1"/>
    <col min="12538" max="12538" width="10.42578125" style="239" customWidth="1"/>
    <col min="12539" max="12540" width="10.140625" style="239" customWidth="1"/>
    <col min="12541" max="12541" width="26.7109375" style="239" customWidth="1"/>
    <col min="12542" max="12542" width="54.28515625" style="239" customWidth="1"/>
    <col min="12543" max="12784" width="9.140625" style="239"/>
    <col min="12785" max="12785" width="8" style="239" customWidth="1"/>
    <col min="12786" max="12786" width="48.42578125" style="239" customWidth="1"/>
    <col min="12787" max="12787" width="12.7109375" style="239" customWidth="1"/>
    <col min="12788" max="12788" width="9.42578125" style="239" customWidth="1"/>
    <col min="12789" max="12789" width="15.7109375" style="239" customWidth="1"/>
    <col min="12790" max="12790" width="12.28515625" style="239" customWidth="1"/>
    <col min="12791" max="12791" width="9.140625" style="239"/>
    <col min="12792" max="12792" width="16" style="239" customWidth="1"/>
    <col min="12793" max="12793" width="23.42578125" style="239" customWidth="1"/>
    <col min="12794" max="12794" width="10.42578125" style="239" customWidth="1"/>
    <col min="12795" max="12796" width="10.140625" style="239" customWidth="1"/>
    <col min="12797" max="12797" width="26.7109375" style="239" customWidth="1"/>
    <col min="12798" max="12798" width="54.28515625" style="239" customWidth="1"/>
    <col min="12799" max="13040" width="9.140625" style="239"/>
    <col min="13041" max="13041" width="8" style="239" customWidth="1"/>
    <col min="13042" max="13042" width="48.42578125" style="239" customWidth="1"/>
    <col min="13043" max="13043" width="12.7109375" style="239" customWidth="1"/>
    <col min="13044" max="13044" width="9.42578125" style="239" customWidth="1"/>
    <col min="13045" max="13045" width="15.7109375" style="239" customWidth="1"/>
    <col min="13046" max="13046" width="12.28515625" style="239" customWidth="1"/>
    <col min="13047" max="13047" width="9.140625" style="239"/>
    <col min="13048" max="13048" width="16" style="239" customWidth="1"/>
    <col min="13049" max="13049" width="23.42578125" style="239" customWidth="1"/>
    <col min="13050" max="13050" width="10.42578125" style="239" customWidth="1"/>
    <col min="13051" max="13052" width="10.140625" style="239" customWidth="1"/>
    <col min="13053" max="13053" width="26.7109375" style="239" customWidth="1"/>
    <col min="13054" max="13054" width="54.28515625" style="239" customWidth="1"/>
    <col min="13055" max="13296" width="9.140625" style="239"/>
    <col min="13297" max="13297" width="8" style="239" customWidth="1"/>
    <col min="13298" max="13298" width="48.42578125" style="239" customWidth="1"/>
    <col min="13299" max="13299" width="12.7109375" style="239" customWidth="1"/>
    <col min="13300" max="13300" width="9.42578125" style="239" customWidth="1"/>
    <col min="13301" max="13301" width="15.7109375" style="239" customWidth="1"/>
    <col min="13302" max="13302" width="12.28515625" style="239" customWidth="1"/>
    <col min="13303" max="13303" width="9.140625" style="239"/>
    <col min="13304" max="13304" width="16" style="239" customWidth="1"/>
    <col min="13305" max="13305" width="23.42578125" style="239" customWidth="1"/>
    <col min="13306" max="13306" width="10.42578125" style="239" customWidth="1"/>
    <col min="13307" max="13308" width="10.140625" style="239" customWidth="1"/>
    <col min="13309" max="13309" width="26.7109375" style="239" customWidth="1"/>
    <col min="13310" max="13310" width="54.28515625" style="239" customWidth="1"/>
    <col min="13311" max="13552" width="9.140625" style="239"/>
    <col min="13553" max="13553" width="8" style="239" customWidth="1"/>
    <col min="13554" max="13554" width="48.42578125" style="239" customWidth="1"/>
    <col min="13555" max="13555" width="12.7109375" style="239" customWidth="1"/>
    <col min="13556" max="13556" width="9.42578125" style="239" customWidth="1"/>
    <col min="13557" max="13557" width="15.7109375" style="239" customWidth="1"/>
    <col min="13558" max="13558" width="12.28515625" style="239" customWidth="1"/>
    <col min="13559" max="13559" width="9.140625" style="239"/>
    <col min="13560" max="13560" width="16" style="239" customWidth="1"/>
    <col min="13561" max="13561" width="23.42578125" style="239" customWidth="1"/>
    <col min="13562" max="13562" width="10.42578125" style="239" customWidth="1"/>
    <col min="13563" max="13564" width="10.140625" style="239" customWidth="1"/>
    <col min="13565" max="13565" width="26.7109375" style="239" customWidth="1"/>
    <col min="13566" max="13566" width="54.28515625" style="239" customWidth="1"/>
    <col min="13567" max="13808" width="9.140625" style="239"/>
    <col min="13809" max="13809" width="8" style="239" customWidth="1"/>
    <col min="13810" max="13810" width="48.42578125" style="239" customWidth="1"/>
    <col min="13811" max="13811" width="12.7109375" style="239" customWidth="1"/>
    <col min="13812" max="13812" width="9.42578125" style="239" customWidth="1"/>
    <col min="13813" max="13813" width="15.7109375" style="239" customWidth="1"/>
    <col min="13814" max="13814" width="12.28515625" style="239" customWidth="1"/>
    <col min="13815" max="13815" width="9.140625" style="239"/>
    <col min="13816" max="13816" width="16" style="239" customWidth="1"/>
    <col min="13817" max="13817" width="23.42578125" style="239" customWidth="1"/>
    <col min="13818" max="13818" width="10.42578125" style="239" customWidth="1"/>
    <col min="13819" max="13820" width="10.140625" style="239" customWidth="1"/>
    <col min="13821" max="13821" width="26.7109375" style="239" customWidth="1"/>
    <col min="13822" max="13822" width="54.28515625" style="239" customWidth="1"/>
    <col min="13823" max="14064" width="9.140625" style="239"/>
    <col min="14065" max="14065" width="8" style="239" customWidth="1"/>
    <col min="14066" max="14066" width="48.42578125" style="239" customWidth="1"/>
    <col min="14067" max="14067" width="12.7109375" style="239" customWidth="1"/>
    <col min="14068" max="14068" width="9.42578125" style="239" customWidth="1"/>
    <col min="14069" max="14069" width="15.7109375" style="239" customWidth="1"/>
    <col min="14070" max="14070" width="12.28515625" style="239" customWidth="1"/>
    <col min="14071" max="14071" width="9.140625" style="239"/>
    <col min="14072" max="14072" width="16" style="239" customWidth="1"/>
    <col min="14073" max="14073" width="23.42578125" style="239" customWidth="1"/>
    <col min="14074" max="14074" width="10.42578125" style="239" customWidth="1"/>
    <col min="14075" max="14076" width="10.140625" style="239" customWidth="1"/>
    <col min="14077" max="14077" width="26.7109375" style="239" customWidth="1"/>
    <col min="14078" max="14078" width="54.28515625" style="239" customWidth="1"/>
    <col min="14079" max="14320" width="9.140625" style="239"/>
    <col min="14321" max="14321" width="8" style="239" customWidth="1"/>
    <col min="14322" max="14322" width="48.42578125" style="239" customWidth="1"/>
    <col min="14323" max="14323" width="12.7109375" style="239" customWidth="1"/>
    <col min="14324" max="14324" width="9.42578125" style="239" customWidth="1"/>
    <col min="14325" max="14325" width="15.7109375" style="239" customWidth="1"/>
    <col min="14326" max="14326" width="12.28515625" style="239" customWidth="1"/>
    <col min="14327" max="14327" width="9.140625" style="239"/>
    <col min="14328" max="14328" width="16" style="239" customWidth="1"/>
    <col min="14329" max="14329" width="23.42578125" style="239" customWidth="1"/>
    <col min="14330" max="14330" width="10.42578125" style="239" customWidth="1"/>
    <col min="14331" max="14332" width="10.140625" style="239" customWidth="1"/>
    <col min="14333" max="14333" width="26.7109375" style="239" customWidth="1"/>
    <col min="14334" max="14334" width="54.28515625" style="239" customWidth="1"/>
    <col min="14335" max="14576" width="9.140625" style="239"/>
    <col min="14577" max="14577" width="8" style="239" customWidth="1"/>
    <col min="14578" max="14578" width="48.42578125" style="239" customWidth="1"/>
    <col min="14579" max="14579" width="12.7109375" style="239" customWidth="1"/>
    <col min="14580" max="14580" width="9.42578125" style="239" customWidth="1"/>
    <col min="14581" max="14581" width="15.7109375" style="239" customWidth="1"/>
    <col min="14582" max="14582" width="12.28515625" style="239" customWidth="1"/>
    <col min="14583" max="14583" width="9.140625" style="239"/>
    <col min="14584" max="14584" width="16" style="239" customWidth="1"/>
    <col min="14585" max="14585" width="23.42578125" style="239" customWidth="1"/>
    <col min="14586" max="14586" width="10.42578125" style="239" customWidth="1"/>
    <col min="14587" max="14588" width="10.140625" style="239" customWidth="1"/>
    <col min="14589" max="14589" width="26.7109375" style="239" customWidth="1"/>
    <col min="14590" max="14590" width="54.28515625" style="239" customWidth="1"/>
    <col min="14591" max="14832" width="9.140625" style="239"/>
    <col min="14833" max="14833" width="8" style="239" customWidth="1"/>
    <col min="14834" max="14834" width="48.42578125" style="239" customWidth="1"/>
    <col min="14835" max="14835" width="12.7109375" style="239" customWidth="1"/>
    <col min="14836" max="14836" width="9.42578125" style="239" customWidth="1"/>
    <col min="14837" max="14837" width="15.7109375" style="239" customWidth="1"/>
    <col min="14838" max="14838" width="12.28515625" style="239" customWidth="1"/>
    <col min="14839" max="14839" width="9.140625" style="239"/>
    <col min="14840" max="14840" width="16" style="239" customWidth="1"/>
    <col min="14841" max="14841" width="23.42578125" style="239" customWidth="1"/>
    <col min="14842" max="14842" width="10.42578125" style="239" customWidth="1"/>
    <col min="14843" max="14844" width="10.140625" style="239" customWidth="1"/>
    <col min="14845" max="14845" width="26.7109375" style="239" customWidth="1"/>
    <col min="14846" max="14846" width="54.28515625" style="239" customWidth="1"/>
    <col min="14847" max="15088" width="9.140625" style="239"/>
    <col min="15089" max="15089" width="8" style="239" customWidth="1"/>
    <col min="15090" max="15090" width="48.42578125" style="239" customWidth="1"/>
    <col min="15091" max="15091" width="12.7109375" style="239" customWidth="1"/>
    <col min="15092" max="15092" width="9.42578125" style="239" customWidth="1"/>
    <col min="15093" max="15093" width="15.7109375" style="239" customWidth="1"/>
    <col min="15094" max="15094" width="12.28515625" style="239" customWidth="1"/>
    <col min="15095" max="15095" width="9.140625" style="239"/>
    <col min="15096" max="15096" width="16" style="239" customWidth="1"/>
    <col min="15097" max="15097" width="23.42578125" style="239" customWidth="1"/>
    <col min="15098" max="15098" width="10.42578125" style="239" customWidth="1"/>
    <col min="15099" max="15100" width="10.140625" style="239" customWidth="1"/>
    <col min="15101" max="15101" width="26.7109375" style="239" customWidth="1"/>
    <col min="15102" max="15102" width="54.28515625" style="239" customWidth="1"/>
    <col min="15103" max="15344" width="9.140625" style="239"/>
    <col min="15345" max="15345" width="8" style="239" customWidth="1"/>
    <col min="15346" max="15346" width="48.42578125" style="239" customWidth="1"/>
    <col min="15347" max="15347" width="12.7109375" style="239" customWidth="1"/>
    <col min="15348" max="15348" width="9.42578125" style="239" customWidth="1"/>
    <col min="15349" max="15349" width="15.7109375" style="239" customWidth="1"/>
    <col min="15350" max="15350" width="12.28515625" style="239" customWidth="1"/>
    <col min="15351" max="15351" width="9.140625" style="239"/>
    <col min="15352" max="15352" width="16" style="239" customWidth="1"/>
    <col min="15353" max="15353" width="23.42578125" style="239" customWidth="1"/>
    <col min="15354" max="15354" width="10.42578125" style="239" customWidth="1"/>
    <col min="15355" max="15356" width="10.140625" style="239" customWidth="1"/>
    <col min="15357" max="15357" width="26.7109375" style="239" customWidth="1"/>
    <col min="15358" max="15358" width="54.28515625" style="239" customWidth="1"/>
    <col min="15359" max="15600" width="9.140625" style="239"/>
    <col min="15601" max="15601" width="8" style="239" customWidth="1"/>
    <col min="15602" max="15602" width="48.42578125" style="239" customWidth="1"/>
    <col min="15603" max="15603" width="12.7109375" style="239" customWidth="1"/>
    <col min="15604" max="15604" width="9.42578125" style="239" customWidth="1"/>
    <col min="15605" max="15605" width="15.7109375" style="239" customWidth="1"/>
    <col min="15606" max="15606" width="12.28515625" style="239" customWidth="1"/>
    <col min="15607" max="15607" width="9.140625" style="239"/>
    <col min="15608" max="15608" width="16" style="239" customWidth="1"/>
    <col min="15609" max="15609" width="23.42578125" style="239" customWidth="1"/>
    <col min="15610" max="15610" width="10.42578125" style="239" customWidth="1"/>
    <col min="15611" max="15612" width="10.140625" style="239" customWidth="1"/>
    <col min="15613" max="15613" width="26.7109375" style="239" customWidth="1"/>
    <col min="15614" max="15614" width="54.28515625" style="239" customWidth="1"/>
    <col min="15615" max="15856" width="9.140625" style="239"/>
    <col min="15857" max="15857" width="8" style="239" customWidth="1"/>
    <col min="15858" max="15858" width="48.42578125" style="239" customWidth="1"/>
    <col min="15859" max="15859" width="12.7109375" style="239" customWidth="1"/>
    <col min="15860" max="15860" width="9.42578125" style="239" customWidth="1"/>
    <col min="15861" max="15861" width="15.7109375" style="239" customWidth="1"/>
    <col min="15862" max="15862" width="12.28515625" style="239" customWidth="1"/>
    <col min="15863" max="15863" width="9.140625" style="239"/>
    <col min="15864" max="15864" width="16" style="239" customWidth="1"/>
    <col min="15865" max="15865" width="23.42578125" style="239" customWidth="1"/>
    <col min="15866" max="15866" width="10.42578125" style="239" customWidth="1"/>
    <col min="15867" max="15868" width="10.140625" style="239" customWidth="1"/>
    <col min="15869" max="15869" width="26.7109375" style="239" customWidth="1"/>
    <col min="15870" max="15870" width="54.28515625" style="239" customWidth="1"/>
    <col min="15871" max="16112" width="9.140625" style="239"/>
    <col min="16113" max="16113" width="8" style="239" customWidth="1"/>
    <col min="16114" max="16114" width="48.42578125" style="239" customWidth="1"/>
    <col min="16115" max="16115" width="12.7109375" style="239" customWidth="1"/>
    <col min="16116" max="16116" width="9.42578125" style="239" customWidth="1"/>
    <col min="16117" max="16117" width="15.7109375" style="239" customWidth="1"/>
    <col min="16118" max="16118" width="12.28515625" style="239" customWidth="1"/>
    <col min="16119" max="16119" width="9.140625" style="239"/>
    <col min="16120" max="16120" width="16" style="239" customWidth="1"/>
    <col min="16121" max="16121" width="23.42578125" style="239" customWidth="1"/>
    <col min="16122" max="16122" width="10.42578125" style="239" customWidth="1"/>
    <col min="16123" max="16124" width="10.140625" style="239" customWidth="1"/>
    <col min="16125" max="16125" width="26.7109375" style="239" customWidth="1"/>
    <col min="16126" max="16126" width="54.28515625" style="239" customWidth="1"/>
    <col min="16127" max="16384" width="9.140625" style="239"/>
  </cols>
  <sheetData>
    <row r="1" spans="1:11" ht="15" customHeight="1" x14ac:dyDescent="0.2">
      <c r="A1" s="242" t="s">
        <v>7</v>
      </c>
      <c r="B1" s="458" t="s">
        <v>222</v>
      </c>
      <c r="C1" s="458"/>
      <c r="D1" s="458"/>
      <c r="E1" s="243"/>
      <c r="F1" s="243"/>
      <c r="G1" s="243"/>
      <c r="H1" s="243"/>
      <c r="I1" s="243"/>
      <c r="J1" s="243"/>
      <c r="K1" s="243"/>
    </row>
    <row r="2" spans="1:11" ht="15" customHeight="1" x14ac:dyDescent="0.2">
      <c r="A2" s="244"/>
      <c r="B2" s="244"/>
      <c r="C2" s="243"/>
      <c r="D2" s="245"/>
      <c r="E2" s="243"/>
      <c r="F2" s="243"/>
      <c r="G2" s="243"/>
      <c r="H2" s="243"/>
      <c r="I2" s="243"/>
      <c r="J2" s="243"/>
      <c r="K2" s="243"/>
    </row>
    <row r="3" spans="1:11" ht="15" customHeight="1" x14ac:dyDescent="0.2">
      <c r="A3" s="246" t="s">
        <v>133</v>
      </c>
      <c r="B3" s="444"/>
      <c r="C3" s="248"/>
      <c r="D3" s="249"/>
      <c r="E3" s="243"/>
      <c r="F3" s="243"/>
      <c r="G3" s="243"/>
      <c r="H3" s="243"/>
      <c r="I3" s="243"/>
      <c r="J3" s="243"/>
      <c r="K3" s="243"/>
    </row>
    <row r="4" spans="1:11" ht="15" customHeight="1" x14ac:dyDescent="0.2">
      <c r="A4" s="246" t="s">
        <v>134</v>
      </c>
      <c r="B4" s="442"/>
      <c r="C4" s="250"/>
      <c r="D4" s="251"/>
      <c r="E4" s="243"/>
      <c r="F4" s="243"/>
      <c r="G4" s="243"/>
      <c r="H4" s="243"/>
      <c r="I4" s="243"/>
      <c r="J4" s="243"/>
      <c r="K4" s="243"/>
    </row>
    <row r="5" spans="1:11" ht="15" customHeight="1" x14ac:dyDescent="0.2">
      <c r="A5" s="252" t="s">
        <v>135</v>
      </c>
      <c r="B5" s="438"/>
      <c r="C5" s="253"/>
      <c r="D5" s="254"/>
      <c r="E5" s="243"/>
      <c r="F5" s="243"/>
      <c r="G5" s="243"/>
      <c r="H5" s="243"/>
      <c r="I5" s="243"/>
      <c r="J5" s="243"/>
      <c r="K5" s="243"/>
    </row>
    <row r="6" spans="1:11" ht="15" customHeight="1" x14ac:dyDescent="0.2">
      <c r="A6" s="252" t="s">
        <v>219</v>
      </c>
      <c r="B6" s="439"/>
      <c r="C6" s="250"/>
      <c r="D6" s="251"/>
      <c r="E6" s="243"/>
      <c r="F6" s="243"/>
      <c r="G6" s="243"/>
      <c r="H6" s="243"/>
      <c r="I6" s="243"/>
      <c r="J6" s="243"/>
      <c r="K6" s="243"/>
    </row>
    <row r="7" spans="1:11" ht="15" customHeight="1" x14ac:dyDescent="0.2">
      <c r="A7" s="252" t="s">
        <v>224</v>
      </c>
      <c r="B7" s="247" t="s">
        <v>223</v>
      </c>
      <c r="C7" s="248"/>
      <c r="D7" s="249"/>
      <c r="E7" s="243"/>
      <c r="F7" s="243"/>
      <c r="G7" s="243"/>
      <c r="H7" s="243"/>
      <c r="I7" s="243"/>
      <c r="J7" s="243"/>
      <c r="K7" s="243"/>
    </row>
    <row r="8" spans="1:11" ht="15" customHeight="1" x14ac:dyDescent="0.2">
      <c r="A8" s="246" t="s">
        <v>138</v>
      </c>
      <c r="B8" s="443"/>
      <c r="C8" s="250"/>
      <c r="D8" s="251"/>
      <c r="E8" s="243"/>
      <c r="F8" s="256"/>
      <c r="G8" s="243"/>
      <c r="H8" s="243"/>
      <c r="I8" s="243"/>
      <c r="J8" s="243"/>
      <c r="K8" s="243"/>
    </row>
    <row r="9" spans="1:11" ht="15" customHeight="1" x14ac:dyDescent="0.2">
      <c r="A9" s="257"/>
      <c r="B9" s="257"/>
      <c r="C9" s="241"/>
      <c r="D9" s="258"/>
      <c r="E9" s="243"/>
      <c r="F9" s="243"/>
      <c r="G9" s="243"/>
      <c r="H9" s="243"/>
      <c r="I9" s="243"/>
      <c r="J9" s="243"/>
      <c r="K9" s="243"/>
    </row>
    <row r="10" spans="1:11" ht="15" customHeight="1" x14ac:dyDescent="0.2">
      <c r="A10" s="259">
        <v>5</v>
      </c>
      <c r="B10" s="260" t="s">
        <v>9</v>
      </c>
      <c r="C10" s="259" t="s">
        <v>140</v>
      </c>
      <c r="D10" s="259" t="s">
        <v>86</v>
      </c>
      <c r="E10" s="243"/>
      <c r="F10" s="243"/>
      <c r="G10" s="243"/>
      <c r="H10" s="243"/>
      <c r="I10" s="243"/>
      <c r="J10" s="243"/>
      <c r="K10" s="243"/>
    </row>
    <row r="11" spans="1:11" ht="15" customHeight="1" x14ac:dyDescent="0.2">
      <c r="A11" s="261"/>
      <c r="B11" s="262"/>
      <c r="C11" s="262"/>
      <c r="D11" s="263"/>
      <c r="E11" s="243"/>
      <c r="F11" s="243"/>
      <c r="G11" s="243"/>
      <c r="H11" s="243"/>
      <c r="I11" s="243"/>
      <c r="J11" s="243"/>
      <c r="K11" s="243"/>
    </row>
    <row r="12" spans="1:11" ht="15" customHeight="1" x14ac:dyDescent="0.2">
      <c r="A12" s="264" t="s">
        <v>70</v>
      </c>
      <c r="B12" s="265" t="s">
        <v>141</v>
      </c>
      <c r="C12" s="266">
        <f>SUM(C13:C21)</f>
        <v>0</v>
      </c>
      <c r="D12" s="266">
        <f>SUM(D13:D21)</f>
        <v>0</v>
      </c>
    </row>
    <row r="13" spans="1:11" ht="15" customHeight="1" x14ac:dyDescent="0.2">
      <c r="A13" s="267" t="s">
        <v>142</v>
      </c>
      <c r="B13" s="268" t="s">
        <v>143</v>
      </c>
      <c r="C13" s="435"/>
      <c r="D13" s="269">
        <f t="shared" ref="D13:D21" si="0">ROUND(($B$8*C13/100),2)</f>
        <v>0</v>
      </c>
    </row>
    <row r="14" spans="1:11" ht="15" customHeight="1" x14ac:dyDescent="0.2">
      <c r="A14" s="267" t="s">
        <v>144</v>
      </c>
      <c r="B14" s="268" t="s">
        <v>145</v>
      </c>
      <c r="C14" s="435"/>
      <c r="D14" s="269">
        <f t="shared" si="0"/>
        <v>0</v>
      </c>
    </row>
    <row r="15" spans="1:11" ht="15" customHeight="1" x14ac:dyDescent="0.2">
      <c r="A15" s="267" t="s">
        <v>146</v>
      </c>
      <c r="B15" s="268" t="s">
        <v>147</v>
      </c>
      <c r="C15" s="435"/>
      <c r="D15" s="269">
        <f t="shared" si="0"/>
        <v>0</v>
      </c>
    </row>
    <row r="16" spans="1:11" ht="15" customHeight="1" x14ac:dyDescent="0.2">
      <c r="A16" s="267" t="s">
        <v>148</v>
      </c>
      <c r="B16" s="268" t="s">
        <v>149</v>
      </c>
      <c r="C16" s="435"/>
      <c r="D16" s="269">
        <f t="shared" si="0"/>
        <v>0</v>
      </c>
    </row>
    <row r="17" spans="1:11" ht="15" customHeight="1" x14ac:dyDescent="0.2">
      <c r="A17" s="267" t="s">
        <v>150</v>
      </c>
      <c r="B17" s="268" t="s">
        <v>151</v>
      </c>
      <c r="C17" s="435"/>
      <c r="D17" s="269">
        <f t="shared" si="0"/>
        <v>0</v>
      </c>
    </row>
    <row r="18" spans="1:11" ht="15" customHeight="1" x14ac:dyDescent="0.2">
      <c r="A18" s="267" t="s">
        <v>152</v>
      </c>
      <c r="B18" s="268" t="s">
        <v>153</v>
      </c>
      <c r="C18" s="435"/>
      <c r="D18" s="269">
        <f t="shared" si="0"/>
        <v>0</v>
      </c>
    </row>
    <row r="19" spans="1:11" ht="15" customHeight="1" x14ac:dyDescent="0.2">
      <c r="A19" s="267" t="s">
        <v>154</v>
      </c>
      <c r="B19" s="268" t="s">
        <v>155</v>
      </c>
      <c r="C19" s="435"/>
      <c r="D19" s="269">
        <f t="shared" si="0"/>
        <v>0</v>
      </c>
    </row>
    <row r="20" spans="1:11" ht="15" customHeight="1" x14ac:dyDescent="0.2">
      <c r="A20" s="267" t="s">
        <v>156</v>
      </c>
      <c r="B20" s="268" t="s">
        <v>157</v>
      </c>
      <c r="C20" s="435"/>
      <c r="D20" s="269">
        <f t="shared" si="0"/>
        <v>0</v>
      </c>
    </row>
    <row r="21" spans="1:11" ht="15" customHeight="1" x14ac:dyDescent="0.2">
      <c r="A21" s="267" t="s">
        <v>158</v>
      </c>
      <c r="B21" s="268" t="s">
        <v>159</v>
      </c>
      <c r="C21" s="435"/>
      <c r="D21" s="269">
        <f t="shared" si="0"/>
        <v>0</v>
      </c>
    </row>
    <row r="22" spans="1:11" ht="15" customHeight="1" x14ac:dyDescent="0.2">
      <c r="A22" s="257"/>
      <c r="B22" s="262"/>
      <c r="C22" s="262"/>
      <c r="D22" s="263"/>
      <c r="E22" s="243"/>
      <c r="F22" s="243"/>
      <c r="G22" s="243"/>
      <c r="H22" s="243"/>
      <c r="I22" s="243"/>
      <c r="J22" s="243"/>
      <c r="K22" s="243"/>
    </row>
    <row r="23" spans="1:11" ht="15" customHeight="1" x14ac:dyDescent="0.2">
      <c r="A23" s="264" t="s">
        <v>72</v>
      </c>
      <c r="B23" s="265" t="s">
        <v>160</v>
      </c>
      <c r="C23" s="266">
        <f>SUM(C24:C30)</f>
        <v>0</v>
      </c>
      <c r="D23" s="266">
        <f>SUM(D24:D30)</f>
        <v>0</v>
      </c>
    </row>
    <row r="24" spans="1:11" ht="15" customHeight="1" x14ac:dyDescent="0.2">
      <c r="A24" s="267" t="s">
        <v>161</v>
      </c>
      <c r="B24" s="268" t="s">
        <v>162</v>
      </c>
      <c r="C24" s="435"/>
      <c r="D24" s="269">
        <f t="shared" ref="D24:D30" si="1">ROUND(($B$8*C24/100),2)</f>
        <v>0</v>
      </c>
    </row>
    <row r="25" spans="1:11" ht="15" customHeight="1" x14ac:dyDescent="0.2">
      <c r="A25" s="267" t="s">
        <v>163</v>
      </c>
      <c r="B25" s="268" t="s">
        <v>164</v>
      </c>
      <c r="C25" s="435"/>
      <c r="D25" s="269">
        <f t="shared" si="1"/>
        <v>0</v>
      </c>
    </row>
    <row r="26" spans="1:11" ht="15" customHeight="1" x14ac:dyDescent="0.2">
      <c r="A26" s="267" t="s">
        <v>165</v>
      </c>
      <c r="B26" s="268" t="s">
        <v>166</v>
      </c>
      <c r="C26" s="435"/>
      <c r="D26" s="269">
        <f t="shared" si="1"/>
        <v>0</v>
      </c>
      <c r="I26" s="270"/>
    </row>
    <row r="27" spans="1:11" ht="15" customHeight="1" x14ac:dyDescent="0.2">
      <c r="A27" s="267" t="s">
        <v>167</v>
      </c>
      <c r="B27" s="268" t="s">
        <v>168</v>
      </c>
      <c r="C27" s="435"/>
      <c r="D27" s="269">
        <f t="shared" si="1"/>
        <v>0</v>
      </c>
    </row>
    <row r="28" spans="1:11" ht="15" customHeight="1" x14ac:dyDescent="0.2">
      <c r="A28" s="267" t="s">
        <v>169</v>
      </c>
      <c r="B28" s="268" t="s">
        <v>170</v>
      </c>
      <c r="C28" s="435"/>
      <c r="D28" s="269">
        <f t="shared" si="1"/>
        <v>0</v>
      </c>
    </row>
    <row r="29" spans="1:11" ht="15" customHeight="1" x14ac:dyDescent="0.2">
      <c r="A29" s="267" t="s">
        <v>171</v>
      </c>
      <c r="B29" s="268" t="s">
        <v>172</v>
      </c>
      <c r="C29" s="435"/>
      <c r="D29" s="269">
        <f t="shared" si="1"/>
        <v>0</v>
      </c>
    </row>
    <row r="30" spans="1:11" ht="15" customHeight="1" x14ac:dyDescent="0.2">
      <c r="A30" s="267" t="s">
        <v>173</v>
      </c>
      <c r="B30" s="268" t="s">
        <v>174</v>
      </c>
      <c r="C30" s="435"/>
      <c r="D30" s="269">
        <f t="shared" si="1"/>
        <v>0</v>
      </c>
    </row>
    <row r="31" spans="1:11" ht="15" customHeight="1" x14ac:dyDescent="0.2">
      <c r="A31" s="257"/>
      <c r="B31" s="262"/>
      <c r="C31" s="262"/>
      <c r="D31" s="263"/>
      <c r="E31" s="243"/>
      <c r="F31" s="243"/>
      <c r="G31" s="243"/>
      <c r="H31" s="243"/>
      <c r="I31" s="243"/>
      <c r="J31" s="243"/>
      <c r="K31" s="243"/>
    </row>
    <row r="32" spans="1:11" ht="15" customHeight="1" x14ac:dyDescent="0.2">
      <c r="A32" s="264" t="s">
        <v>73</v>
      </c>
      <c r="B32" s="265" t="s">
        <v>175</v>
      </c>
      <c r="C32" s="266">
        <f>SUM(C33:C37)</f>
        <v>0</v>
      </c>
      <c r="D32" s="266">
        <f>SUM(D33:D37)</f>
        <v>0</v>
      </c>
    </row>
    <row r="33" spans="1:11" ht="15" customHeight="1" x14ac:dyDescent="0.2">
      <c r="A33" s="267" t="s">
        <v>176</v>
      </c>
      <c r="B33" s="268" t="s">
        <v>177</v>
      </c>
      <c r="C33" s="435"/>
      <c r="D33" s="269">
        <f>ROUND(($B$8*C33/100),2)</f>
        <v>0</v>
      </c>
    </row>
    <row r="34" spans="1:11" ht="15" customHeight="1" x14ac:dyDescent="0.2">
      <c r="A34" s="267" t="s">
        <v>178</v>
      </c>
      <c r="B34" s="268" t="s">
        <v>179</v>
      </c>
      <c r="C34" s="435"/>
      <c r="D34" s="269">
        <f>ROUND(($B$8*C34/100),2)</f>
        <v>0</v>
      </c>
    </row>
    <row r="35" spans="1:11" ht="15" customHeight="1" x14ac:dyDescent="0.2">
      <c r="A35" s="267" t="s">
        <v>180</v>
      </c>
      <c r="B35" s="268" t="s">
        <v>181</v>
      </c>
      <c r="C35" s="435"/>
      <c r="D35" s="269">
        <f>ROUND(($B$8*C35/100),2)</f>
        <v>0</v>
      </c>
    </row>
    <row r="36" spans="1:11" ht="15" customHeight="1" x14ac:dyDescent="0.2">
      <c r="A36" s="267" t="s">
        <v>182</v>
      </c>
      <c r="B36" s="268" t="s">
        <v>183</v>
      </c>
      <c r="C36" s="435"/>
      <c r="D36" s="269">
        <f>ROUND(($B$8*C36/100),2)</f>
        <v>0</v>
      </c>
    </row>
    <row r="37" spans="1:11" ht="15" customHeight="1" x14ac:dyDescent="0.2">
      <c r="A37" s="267" t="s">
        <v>184</v>
      </c>
      <c r="B37" s="268" t="s">
        <v>185</v>
      </c>
      <c r="C37" s="435"/>
      <c r="D37" s="269">
        <f>ROUND(($B$8*C37/100),2)</f>
        <v>0</v>
      </c>
    </row>
    <row r="38" spans="1:11" ht="15" customHeight="1" x14ac:dyDescent="0.2">
      <c r="A38" s="257"/>
      <c r="B38" s="262"/>
      <c r="C38" s="262"/>
      <c r="D38" s="263"/>
      <c r="E38" s="243"/>
      <c r="F38" s="243"/>
      <c r="G38" s="243"/>
      <c r="H38" s="243"/>
      <c r="I38" s="243"/>
      <c r="J38" s="243"/>
      <c r="K38" s="243"/>
    </row>
    <row r="39" spans="1:11" ht="15" customHeight="1" x14ac:dyDescent="0.2">
      <c r="A39" s="264" t="s">
        <v>74</v>
      </c>
      <c r="B39" s="265" t="s">
        <v>186</v>
      </c>
      <c r="C39" s="266">
        <f>SUM(C40:C41)</f>
        <v>0</v>
      </c>
      <c r="D39" s="266">
        <f>SUM(D40:D41)</f>
        <v>0</v>
      </c>
    </row>
    <row r="40" spans="1:11" ht="15" customHeight="1" x14ac:dyDescent="0.2">
      <c r="A40" s="267" t="s">
        <v>187</v>
      </c>
      <c r="B40" s="268" t="s">
        <v>188</v>
      </c>
      <c r="C40" s="436"/>
      <c r="D40" s="269">
        <f>ROUND(($B$8*C40/100),2)</f>
        <v>0</v>
      </c>
      <c r="E40" s="270"/>
    </row>
    <row r="41" spans="1:11" ht="27" customHeight="1" x14ac:dyDescent="0.2">
      <c r="A41" s="267" t="s">
        <v>189</v>
      </c>
      <c r="B41" s="272" t="s">
        <v>190</v>
      </c>
      <c r="C41" s="436"/>
      <c r="D41" s="269">
        <f>ROUND(($B$8*C41/100),2)</f>
        <v>0</v>
      </c>
      <c r="E41" s="270"/>
      <c r="J41" s="270"/>
    </row>
    <row r="42" spans="1:11" ht="15" customHeight="1" x14ac:dyDescent="0.2">
      <c r="A42" s="273"/>
      <c r="B42" s="262"/>
      <c r="C42" s="262"/>
      <c r="D42" s="263"/>
      <c r="E42" s="243"/>
      <c r="F42" s="243"/>
      <c r="G42" s="243"/>
      <c r="H42" s="243"/>
      <c r="J42" s="270"/>
      <c r="K42" s="243"/>
    </row>
    <row r="43" spans="1:11" ht="15" customHeight="1" x14ac:dyDescent="0.2">
      <c r="A43" s="459" t="s">
        <v>191</v>
      </c>
      <c r="B43" s="459"/>
      <c r="C43" s="266">
        <f>C12+C23+C32+C39</f>
        <v>0</v>
      </c>
      <c r="D43" s="266">
        <f>D12+D23+D32+D39</f>
        <v>0</v>
      </c>
    </row>
    <row r="44" spans="1:11" ht="15" customHeight="1" x14ac:dyDescent="0.2"/>
    <row r="45" spans="1:11" ht="15" customHeight="1" x14ac:dyDescent="0.2">
      <c r="A45" s="274">
        <v>6</v>
      </c>
      <c r="B45" s="275" t="s">
        <v>10</v>
      </c>
      <c r="C45" s="276" t="s">
        <v>140</v>
      </c>
      <c r="D45" s="276" t="s">
        <v>86</v>
      </c>
    </row>
    <row r="46" spans="1:11" ht="15" customHeight="1" x14ac:dyDescent="0.2">
      <c r="A46" s="267" t="s">
        <v>192</v>
      </c>
      <c r="B46" s="277" t="s">
        <v>193</v>
      </c>
      <c r="C46" s="278" t="e">
        <f t="shared" ref="C46:C51" si="2">ROUND((D46/$B$8),4)*100</f>
        <v>#DIV/0!</v>
      </c>
      <c r="D46" s="440"/>
      <c r="E46" s="270"/>
    </row>
    <row r="47" spans="1:11" ht="15" customHeight="1" x14ac:dyDescent="0.2">
      <c r="A47" s="279" t="s">
        <v>194</v>
      </c>
      <c r="B47" s="268" t="s">
        <v>195</v>
      </c>
      <c r="C47" s="269" t="e">
        <f t="shared" si="2"/>
        <v>#DIV/0!</v>
      </c>
      <c r="D47" s="435"/>
      <c r="E47" s="270"/>
    </row>
    <row r="48" spans="1:11" ht="15" customHeight="1" x14ac:dyDescent="0.2">
      <c r="A48" s="279" t="s">
        <v>196</v>
      </c>
      <c r="B48" s="268" t="s">
        <v>197</v>
      </c>
      <c r="C48" s="269" t="e">
        <f t="shared" si="2"/>
        <v>#DIV/0!</v>
      </c>
      <c r="D48" s="435"/>
      <c r="E48" s="270"/>
    </row>
    <row r="49" spans="1:5" ht="15" customHeight="1" x14ac:dyDescent="0.2">
      <c r="A49" s="279" t="s">
        <v>198</v>
      </c>
      <c r="B49" s="268" t="s">
        <v>199</v>
      </c>
      <c r="C49" s="269" t="e">
        <f t="shared" si="2"/>
        <v>#DIV/0!</v>
      </c>
      <c r="D49" s="435"/>
      <c r="E49" s="270"/>
    </row>
    <row r="50" spans="1:5" ht="15" customHeight="1" x14ac:dyDescent="0.2">
      <c r="A50" s="279" t="s">
        <v>200</v>
      </c>
      <c r="B50" s="268" t="s">
        <v>201</v>
      </c>
      <c r="C50" s="269" t="e">
        <f t="shared" si="2"/>
        <v>#DIV/0!</v>
      </c>
      <c r="D50" s="435"/>
      <c r="E50" s="270"/>
    </row>
    <row r="51" spans="1:5" ht="15" customHeight="1" x14ac:dyDescent="0.2">
      <c r="A51" s="279" t="s">
        <v>202</v>
      </c>
      <c r="B51" s="280" t="s">
        <v>203</v>
      </c>
      <c r="C51" s="281" t="e">
        <f t="shared" si="2"/>
        <v>#DIV/0!</v>
      </c>
      <c r="D51" s="441"/>
      <c r="E51" s="270"/>
    </row>
    <row r="52" spans="1:5" ht="15" customHeight="1" x14ac:dyDescent="0.2">
      <c r="A52" s="460" t="s">
        <v>204</v>
      </c>
      <c r="B52" s="460"/>
      <c r="C52" s="282" t="e">
        <f>SUM(C46:C51)</f>
        <v>#DIV/0!</v>
      </c>
      <c r="D52" s="282">
        <f>SUM(D46:D51)</f>
        <v>0</v>
      </c>
    </row>
    <row r="53" spans="1:5" ht="15" customHeight="1" x14ac:dyDescent="0.2">
      <c r="C53" s="283"/>
    </row>
    <row r="54" spans="1:5" ht="15" customHeight="1" x14ac:dyDescent="0.2">
      <c r="A54" s="461" t="s">
        <v>205</v>
      </c>
      <c r="B54" s="461"/>
      <c r="C54" s="284" t="e">
        <f>C43+C52</f>
        <v>#DIV/0!</v>
      </c>
      <c r="D54" s="285">
        <f>D43+D52</f>
        <v>0</v>
      </c>
    </row>
    <row r="55" spans="1:5" ht="15" customHeight="1" x14ac:dyDescent="0.2">
      <c r="C55" s="283"/>
    </row>
    <row r="56" spans="1:5" ht="15" customHeight="1" x14ac:dyDescent="0.2">
      <c r="A56" s="1">
        <v>7</v>
      </c>
      <c r="B56" s="1" t="s">
        <v>12</v>
      </c>
      <c r="C56" s="286"/>
      <c r="D56" s="1" t="s">
        <v>140</v>
      </c>
    </row>
    <row r="57" spans="1:5" ht="15" customHeight="1" x14ac:dyDescent="0.2">
      <c r="A57" s="287"/>
      <c r="B57" s="288" t="s">
        <v>206</v>
      </c>
      <c r="C57" s="280"/>
      <c r="D57" s="289" t="e">
        <f>C54/100</f>
        <v>#DIV/0!</v>
      </c>
    </row>
    <row r="58" spans="1:5" ht="15" customHeight="1" x14ac:dyDescent="0.2">
      <c r="A58" s="290"/>
      <c r="B58" s="291" t="s">
        <v>207</v>
      </c>
      <c r="C58" s="268"/>
      <c r="D58" s="292">
        <f>'FATOR K'!K9</f>
        <v>0</v>
      </c>
    </row>
    <row r="59" spans="1:5" ht="15" customHeight="1" x14ac:dyDescent="0.2">
      <c r="A59" s="290"/>
      <c r="B59" s="291" t="s">
        <v>208</v>
      </c>
      <c r="C59" s="268"/>
      <c r="D59" s="292">
        <f>'FATOR K'!K10</f>
        <v>0</v>
      </c>
    </row>
    <row r="60" spans="1:5" ht="15" customHeight="1" x14ac:dyDescent="0.2">
      <c r="A60" s="290"/>
      <c r="B60" s="288" t="s">
        <v>209</v>
      </c>
      <c r="C60" s="280"/>
      <c r="D60" s="292">
        <f>'FATOR K'!K11</f>
        <v>0</v>
      </c>
    </row>
    <row r="61" spans="1:5" ht="15" customHeight="1" x14ac:dyDescent="0.2">
      <c r="A61" s="290"/>
      <c r="B61" s="291" t="s">
        <v>210</v>
      </c>
      <c r="C61" s="268"/>
      <c r="D61" s="293">
        <f>'FATOR K'!K12</f>
        <v>0</v>
      </c>
    </row>
    <row r="62" spans="1:5" ht="15" customHeight="1" x14ac:dyDescent="0.2">
      <c r="A62" s="290"/>
      <c r="B62" s="277" t="s">
        <v>211</v>
      </c>
      <c r="C62" s="294">
        <f>'FATOR K'!$J$13</f>
        <v>0</v>
      </c>
      <c r="D62" s="287"/>
    </row>
    <row r="63" spans="1:5" ht="15" customHeight="1" x14ac:dyDescent="0.2">
      <c r="A63" s="290"/>
      <c r="B63" s="268" t="s">
        <v>212</v>
      </c>
      <c r="C63" s="295">
        <f>'FATOR K'!$J$14</f>
        <v>0</v>
      </c>
      <c r="D63" s="290"/>
    </row>
    <row r="64" spans="1:5" ht="15" customHeight="1" x14ac:dyDescent="0.2">
      <c r="A64" s="290"/>
      <c r="B64" s="268" t="s">
        <v>213</v>
      </c>
      <c r="C64" s="295">
        <f>'FATOR K'!$J$15</f>
        <v>0</v>
      </c>
      <c r="D64" s="290"/>
    </row>
    <row r="65" spans="1:4" ht="15" customHeight="1" x14ac:dyDescent="0.2">
      <c r="A65" s="279"/>
      <c r="B65" s="268" t="s">
        <v>214</v>
      </c>
      <c r="C65" s="295">
        <f>'FATOR K'!$J$16</f>
        <v>0</v>
      </c>
      <c r="D65" s="279"/>
    </row>
    <row r="66" spans="1:4" ht="15" customHeight="1" x14ac:dyDescent="0.2"/>
    <row r="67" spans="1:4" ht="15" customHeight="1" x14ac:dyDescent="0.2">
      <c r="A67" s="461" t="s">
        <v>215</v>
      </c>
      <c r="B67" s="461"/>
      <c r="C67" s="461"/>
      <c r="D67" s="296" t="e">
        <f>(1+D57+D59)*(1+D60)*(1+D61)</f>
        <v>#DIV/0!</v>
      </c>
    </row>
    <row r="68" spans="1:4" ht="15" customHeight="1" x14ac:dyDescent="0.2">
      <c r="B68" s="241"/>
      <c r="C68" s="241"/>
    </row>
    <row r="69" spans="1:4" ht="15" customHeight="1" x14ac:dyDescent="0.2">
      <c r="A69" s="457" t="s">
        <v>216</v>
      </c>
      <c r="B69" s="457"/>
      <c r="C69" s="457"/>
      <c r="D69" s="297" t="e">
        <f>D67*B8</f>
        <v>#DIV/0!</v>
      </c>
    </row>
    <row r="70" spans="1:4" ht="15" customHeight="1" x14ac:dyDescent="0.2"/>
    <row r="71" spans="1:4" ht="15" customHeight="1" x14ac:dyDescent="0.2"/>
    <row r="72" spans="1:4" ht="15" customHeight="1" x14ac:dyDescent="0.2"/>
    <row r="73" spans="1:4" ht="15" customHeight="1" x14ac:dyDescent="0.2"/>
    <row r="74" spans="1:4" ht="15" customHeight="1" x14ac:dyDescent="0.2"/>
    <row r="75" spans="1:4" ht="15" customHeight="1" x14ac:dyDescent="0.2"/>
    <row r="76" spans="1:4" ht="15" customHeight="1" x14ac:dyDescent="0.2"/>
    <row r="77" spans="1:4" ht="15" customHeight="1" x14ac:dyDescent="0.2"/>
    <row r="78" spans="1:4" ht="15" customHeight="1" x14ac:dyDescent="0.2"/>
    <row r="79" spans="1:4" ht="15" customHeight="1" x14ac:dyDescent="0.2"/>
    <row r="80" spans="1:4" ht="15" customHeight="1" x14ac:dyDescent="0.2"/>
    <row r="81" ht="15" customHeight="1" x14ac:dyDescent="0.2"/>
    <row r="82" ht="15" customHeight="1" x14ac:dyDescent="0.2"/>
    <row r="83" ht="15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</sheetData>
  <mergeCells count="6">
    <mergeCell ref="A69:C69"/>
    <mergeCell ref="B1:D1"/>
    <mergeCell ref="A43:B43"/>
    <mergeCell ref="A52:B52"/>
    <mergeCell ref="A54:B54"/>
    <mergeCell ref="A67:C67"/>
  </mergeCells>
  <printOptions horizontalCentered="1"/>
  <pageMargins left="0.51180555555555596" right="0.51180555555555596" top="0.78749999999999998" bottom="0.78749999999999998" header="0.511811023622047" footer="0.511811023622047"/>
  <pageSetup paperSize="9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18</vt:i4>
      </vt:variant>
    </vt:vector>
  </HeadingPairs>
  <TitlesOfParts>
    <vt:vector size="30" baseType="lpstr">
      <vt:lpstr>CAPA</vt:lpstr>
      <vt:lpstr>DASHBOARD</vt:lpstr>
      <vt:lpstr>CUSTOS FIXOS +CUSTO  MEDIDO</vt:lpstr>
      <vt:lpstr>CUSTOS VARIÁVEIS </vt:lpstr>
      <vt:lpstr>CRONOGRAMA </vt:lpstr>
      <vt:lpstr>FATOR K</vt:lpstr>
      <vt:lpstr>1.1 COORD</vt:lpstr>
      <vt:lpstr>1.2 MOB SOCIAL</vt:lpstr>
      <vt:lpstr>1.3 AUX ADM</vt:lpstr>
      <vt:lpstr>Orç_20-30</vt:lpstr>
      <vt:lpstr>Crono_20-30</vt:lpstr>
      <vt:lpstr>REFERÊNCIAS</vt:lpstr>
      <vt:lpstr>'1.1 COORD'!Area_de_impressao</vt:lpstr>
      <vt:lpstr>'1.2 MOB SOCIAL'!Area_de_impressao</vt:lpstr>
      <vt:lpstr>'1.3 AUX ADM'!Area_de_impressao</vt:lpstr>
      <vt:lpstr>CAPA!Area_de_impressao</vt:lpstr>
      <vt:lpstr>'Crono_20-30'!Area_de_impressao</vt:lpstr>
      <vt:lpstr>'CRONOGRAMA '!Area_de_impressao</vt:lpstr>
      <vt:lpstr>'CUSTOS FIXOS +CUSTO  MEDIDO'!Area_de_impressao</vt:lpstr>
      <vt:lpstr>'CUSTOS VARIÁVEIS '!Area_de_impressao</vt:lpstr>
      <vt:lpstr>DASHBOARD!Area_de_impressao</vt:lpstr>
      <vt:lpstr>'FATOR K'!Area_de_impressao</vt:lpstr>
      <vt:lpstr>'Orç_20-30'!Area_de_impressao</vt:lpstr>
      <vt:lpstr>REFERÊNCIAS!Area_de_impressao</vt:lpstr>
      <vt:lpstr>'1.1 COORD'!Titulos_de_impressao</vt:lpstr>
      <vt:lpstr>'1.2 MOB SOCIAL'!Titulos_de_impressao</vt:lpstr>
      <vt:lpstr>'1.3 AUX ADM'!Titulos_de_impressao</vt:lpstr>
      <vt:lpstr>'CUSTOS FIXOS +CUSTO  MEDIDO'!Titulos_de_impressao</vt:lpstr>
      <vt:lpstr>'CUSTOS VARIÁVEIS '!Titulos_de_impressao</vt:lpstr>
      <vt:lpstr>REFERÊNCIAS!Titulos_de_impressao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Caroline</dc:creator>
  <cp:keywords/>
  <dc:description/>
  <cp:lastModifiedBy>Alex Cardoso Pereira</cp:lastModifiedBy>
  <cp:revision>1</cp:revision>
  <dcterms:created xsi:type="dcterms:W3CDTF">2009-02-03T12:18:48Z</dcterms:created>
  <dcterms:modified xsi:type="dcterms:W3CDTF">2026-08-20T09:53:12Z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0x010100E13A0AECF16DCE43814DAC9BA31E4679</vt:lpwstr>
  </property>
  <property fmtid="{D5CDD505-2E9C-101B-9397-08002B2CF9AE}" pid="4" name="MediaServiceImageTags">
    <vt:lpwstr/>
  </property>
  <property fmtid="{D5CDD505-2E9C-101B-9397-08002B2CF9AE}" pid="5" name="Order">
    <vt:r8>9078300</vt:r8>
  </property>
  <property fmtid="{D5CDD505-2E9C-101B-9397-08002B2CF9AE}" pid="6" name="TriggerFlowInfo">
    <vt:lpwstr/>
  </property>
  <property fmtid="{D5CDD505-2E9C-101B-9397-08002B2CF9AE}" pid="7" name="_ExtendedDescription">
    <vt:lpwstr/>
  </property>
</Properties>
</file>