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alex.pereira\Downloads\"/>
    </mc:Choice>
  </mc:AlternateContent>
  <xr:revisionPtr revIDLastSave="0" documentId="13_ncr:1_{C13822FC-A9E5-4FAA-B4E9-EB4349E72A6F}" xr6:coauthVersionLast="47" xr6:coauthVersionMax="47" xr10:uidLastSave="{00000000-0000-0000-0000-000000000000}"/>
  <bookViews>
    <workbookView xWindow="-28920" yWindow="-15" windowWidth="29040" windowHeight="15720" tabRatio="848" xr2:uid="{00000000-000D-0000-FFFF-FFFF00000000}"/>
  </bookViews>
  <sheets>
    <sheet name="CAPA" sheetId="299" r:id="rId1"/>
    <sheet name="CUSTOS FIXOS " sheetId="291" r:id="rId2"/>
    <sheet name="CUSTOS VARIÁVEIS" sheetId="289" r:id="rId3"/>
    <sheet name="CURVA S" sheetId="295" r:id="rId4"/>
    <sheet name="CRONOGRAMA PREMISSAS" sheetId="298" r:id="rId5"/>
    <sheet name="CRONOGRAMA FÍSICO" sheetId="296" r:id="rId6"/>
    <sheet name="CRONOGRAMA FINANCEIRO" sheetId="297" r:id="rId7"/>
    <sheet name="1.1 COORD" sheetId="212" r:id="rId8"/>
    <sheet name="1.2 MOB SOCIAL" sheetId="262" r:id="rId9"/>
    <sheet name="1.3 AUX ADM" sheetId="264" r:id="rId10"/>
    <sheet name="1.4 ENC OPER" sheetId="265" r:id="rId11"/>
    <sheet name="1.5 MOT" sheetId="266" r:id="rId12"/>
    <sheet name="1.6 PEDR" sheetId="268" r:id="rId13"/>
    <sheet name="1.7 SERV" sheetId="269" r:id="rId14"/>
    <sheet name=" FATOR K" sheetId="216" r:id="rId15"/>
  </sheets>
  <definedNames>
    <definedName name="_xlnm.Print_Area" localSheetId="0">CAPA!$A$1:$P$31</definedName>
    <definedName name="_xlnm.Print_Area" localSheetId="2">'CUSTOS VARIÁVEIS'!$A$1:$J$19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4" i="291" l="1"/>
  <c r="F13" i="291"/>
  <c r="F12" i="291"/>
  <c r="F11" i="291"/>
  <c r="F7" i="291"/>
  <c r="F6" i="291"/>
  <c r="C25" i="297"/>
  <c r="D25" i="297" s="1"/>
  <c r="Q16" i="297"/>
  <c r="D16" i="297"/>
  <c r="C16" i="297"/>
  <c r="Q15" i="297"/>
  <c r="D15" i="297"/>
  <c r="C15" i="297"/>
  <c r="Q13" i="297"/>
  <c r="D13" i="297"/>
  <c r="C13" i="297"/>
  <c r="Q12" i="297"/>
  <c r="D12" i="297"/>
  <c r="C12" i="297"/>
  <c r="Q10" i="297"/>
  <c r="D10" i="297"/>
  <c r="C10" i="297"/>
  <c r="Q9" i="297"/>
  <c r="D9" i="297"/>
  <c r="C9" i="297"/>
  <c r="Q8" i="297"/>
  <c r="D8" i="297"/>
  <c r="C8" i="297"/>
  <c r="Q7" i="297"/>
  <c r="D7" i="297"/>
  <c r="C7" i="297"/>
  <c r="C17" i="296"/>
  <c r="D17" i="296" s="1"/>
  <c r="E17" i="296" s="1"/>
  <c r="F17" i="296" s="1"/>
  <c r="G17" i="296" s="1"/>
  <c r="H17" i="296" s="1"/>
  <c r="I17" i="296" s="1"/>
  <c r="J17" i="296" s="1"/>
  <c r="K17" i="296" s="1"/>
  <c r="L17" i="296" s="1"/>
  <c r="M17" i="296" s="1"/>
  <c r="N17" i="296" s="1"/>
  <c r="O17" i="296" s="1"/>
  <c r="P17" i="296" s="1"/>
  <c r="Q17" i="296" s="1"/>
  <c r="B5" i="295"/>
  <c r="E14" i="291"/>
  <c r="E13" i="291"/>
  <c r="E12" i="291"/>
  <c r="E11" i="291"/>
  <c r="E8" i="291"/>
  <c r="E7" i="291"/>
  <c r="E6" i="291"/>
  <c r="J13" i="216"/>
  <c r="K12" i="216" s="1"/>
  <c r="D60" i="212"/>
  <c r="D59" i="212"/>
  <c r="K8" i="216"/>
  <c r="C65" i="269"/>
  <c r="C64" i="269"/>
  <c r="C63" i="269"/>
  <c r="C62" i="269"/>
  <c r="D60" i="269"/>
  <c r="D59" i="269"/>
  <c r="C39" i="269"/>
  <c r="C32" i="269"/>
  <c r="C23" i="269"/>
  <c r="C12" i="269"/>
  <c r="C65" i="268"/>
  <c r="C64" i="268"/>
  <c r="C63" i="268"/>
  <c r="C62" i="268"/>
  <c r="D60" i="268"/>
  <c r="D59" i="268"/>
  <c r="C39" i="268"/>
  <c r="C32" i="268"/>
  <c r="C23" i="268"/>
  <c r="C12" i="268"/>
  <c r="C43" i="268" s="1"/>
  <c r="C65" i="266"/>
  <c r="C64" i="266"/>
  <c r="C63" i="266"/>
  <c r="C62" i="266"/>
  <c r="D60" i="266"/>
  <c r="D59" i="266"/>
  <c r="C39" i="266"/>
  <c r="C32" i="266"/>
  <c r="C12" i="266"/>
  <c r="C65" i="265"/>
  <c r="C64" i="265"/>
  <c r="C63" i="265"/>
  <c r="C62" i="265"/>
  <c r="D60" i="265"/>
  <c r="D59" i="265"/>
  <c r="C39" i="265"/>
  <c r="C32" i="265"/>
  <c r="C23" i="265"/>
  <c r="C12" i="265"/>
  <c r="C43" i="265" s="1"/>
  <c r="C65" i="264"/>
  <c r="C64" i="264"/>
  <c r="C63" i="264"/>
  <c r="C62" i="264"/>
  <c r="D60" i="264"/>
  <c r="D59" i="264"/>
  <c r="C39" i="264"/>
  <c r="C32" i="264"/>
  <c r="C23" i="264"/>
  <c r="C12" i="264"/>
  <c r="F8" i="291"/>
  <c r="C65" i="262"/>
  <c r="C64" i="262"/>
  <c r="C63" i="262"/>
  <c r="C62" i="262"/>
  <c r="D60" i="262"/>
  <c r="D59" i="262"/>
  <c r="C51" i="262"/>
  <c r="C50" i="262"/>
  <c r="C49" i="262"/>
  <c r="C47" i="262"/>
  <c r="C46" i="262"/>
  <c r="D41" i="262"/>
  <c r="D40" i="262"/>
  <c r="D39" i="262" s="1"/>
  <c r="C39" i="262"/>
  <c r="D37" i="262"/>
  <c r="D36" i="262"/>
  <c r="D35" i="262"/>
  <c r="D34" i="262"/>
  <c r="D33" i="262"/>
  <c r="C32" i="262"/>
  <c r="D30" i="262"/>
  <c r="D29" i="262"/>
  <c r="D28" i="262"/>
  <c r="D27" i="262"/>
  <c r="D26" i="262"/>
  <c r="D25" i="262"/>
  <c r="D24" i="262"/>
  <c r="D23" i="262" s="1"/>
  <c r="C23" i="262"/>
  <c r="D21" i="262"/>
  <c r="D20" i="262"/>
  <c r="D19" i="262"/>
  <c r="D18" i="262"/>
  <c r="D17" i="262"/>
  <c r="D16" i="262"/>
  <c r="D15" i="262"/>
  <c r="D14" i="262"/>
  <c r="D13" i="262"/>
  <c r="D12" i="262" s="1"/>
  <c r="C12" i="262"/>
  <c r="C65" i="212"/>
  <c r="C64" i="212"/>
  <c r="C63" i="212"/>
  <c r="C39" i="212"/>
  <c r="C32" i="212"/>
  <c r="C23" i="212"/>
  <c r="C12" i="212"/>
  <c r="C43" i="212" s="1"/>
  <c r="C62" i="212" l="1"/>
  <c r="C43" i="264"/>
  <c r="C43" i="269"/>
  <c r="C43" i="262"/>
  <c r="C47" i="264"/>
  <c r="C23" i="266"/>
  <c r="C43" i="266" s="1"/>
  <c r="C49" i="266"/>
  <c r="C47" i="269"/>
  <c r="C50" i="269"/>
  <c r="C51" i="269"/>
  <c r="E25" i="297"/>
  <c r="B6" i="295"/>
  <c r="C46" i="269"/>
  <c r="D19" i="269"/>
  <c r="D18" i="269"/>
  <c r="D17" i="269"/>
  <c r="D15" i="269"/>
  <c r="D14" i="269"/>
  <c r="D13" i="269"/>
  <c r="D27" i="269"/>
  <c r="D28" i="269"/>
  <c r="D20" i="269"/>
  <c r="D29" i="269"/>
  <c r="D30" i="269"/>
  <c r="D33" i="269"/>
  <c r="D34" i="269"/>
  <c r="D41" i="269"/>
  <c r="D35" i="269"/>
  <c r="D36" i="269"/>
  <c r="D37" i="269"/>
  <c r="D40" i="269"/>
  <c r="D39" i="269" s="1"/>
  <c r="D26" i="269"/>
  <c r="D25" i="269"/>
  <c r="D24" i="269"/>
  <c r="D23" i="269" s="1"/>
  <c r="D21" i="269"/>
  <c r="D16" i="269"/>
  <c r="C46" i="268"/>
  <c r="D40" i="268"/>
  <c r="D35" i="268"/>
  <c r="D30" i="268"/>
  <c r="D29" i="268"/>
  <c r="D28" i="268"/>
  <c r="D25" i="268"/>
  <c r="D24" i="268"/>
  <c r="D19" i="268"/>
  <c r="D18" i="268"/>
  <c r="D17" i="268"/>
  <c r="D16" i="268"/>
  <c r="D13" i="268"/>
  <c r="D41" i="268"/>
  <c r="C50" i="268"/>
  <c r="C51" i="268"/>
  <c r="C47" i="268"/>
  <c r="D37" i="268"/>
  <c r="D36" i="268"/>
  <c r="D34" i="268"/>
  <c r="D33" i="268"/>
  <c r="D32" i="268" s="1"/>
  <c r="D27" i="268"/>
  <c r="D26" i="268"/>
  <c r="D21" i="268"/>
  <c r="D20" i="268"/>
  <c r="D15" i="268"/>
  <c r="D14" i="268"/>
  <c r="C51" i="266"/>
  <c r="C50" i="266"/>
  <c r="D36" i="266"/>
  <c r="D33" i="266"/>
  <c r="D30" i="266"/>
  <c r="D37" i="266"/>
  <c r="D27" i="266"/>
  <c r="D15" i="266"/>
  <c r="D14" i="266"/>
  <c r="D13" i="266"/>
  <c r="C46" i="266"/>
  <c r="C47" i="266"/>
  <c r="D16" i="266"/>
  <c r="D41" i="266"/>
  <c r="D40" i="266"/>
  <c r="D39" i="266" s="1"/>
  <c r="D35" i="266"/>
  <c r="D34" i="266"/>
  <c r="D29" i="266"/>
  <c r="D28" i="266"/>
  <c r="D26" i="266"/>
  <c r="D25" i="266"/>
  <c r="D24" i="266"/>
  <c r="D23" i="266" s="1"/>
  <c r="D21" i="266"/>
  <c r="D20" i="266"/>
  <c r="D19" i="266"/>
  <c r="D18" i="266"/>
  <c r="D17" i="266"/>
  <c r="D34" i="265"/>
  <c r="D29" i="265"/>
  <c r="D27" i="265"/>
  <c r="D24" i="265"/>
  <c r="D21" i="265"/>
  <c r="D19" i="265"/>
  <c r="D16" i="265"/>
  <c r="D15" i="265"/>
  <c r="D13" i="265"/>
  <c r="D14" i="265"/>
  <c r="C51" i="265"/>
  <c r="C50" i="265"/>
  <c r="C46" i="265"/>
  <c r="D41" i="265"/>
  <c r="D35" i="265"/>
  <c r="C47" i="265"/>
  <c r="D40" i="265"/>
  <c r="D39" i="265" s="1"/>
  <c r="D37" i="265"/>
  <c r="D36" i="265"/>
  <c r="D33" i="265"/>
  <c r="D30" i="265"/>
  <c r="D28" i="265"/>
  <c r="D26" i="265"/>
  <c r="D25" i="265"/>
  <c r="D20" i="265"/>
  <c r="D18" i="265"/>
  <c r="D17" i="265"/>
  <c r="C46" i="264"/>
  <c r="D37" i="264"/>
  <c r="D34" i="264"/>
  <c r="C49" i="264"/>
  <c r="D40" i="264"/>
  <c r="D41" i="264"/>
  <c r="D36" i="264"/>
  <c r="D30" i="264"/>
  <c r="D21" i="264"/>
  <c r="D29" i="264"/>
  <c r="D13" i="264"/>
  <c r="D15" i="264"/>
  <c r="D16" i="264"/>
  <c r="D17" i="264"/>
  <c r="D20" i="264"/>
  <c r="D28" i="264"/>
  <c r="D24" i="264"/>
  <c r="D25" i="264"/>
  <c r="D26" i="264"/>
  <c r="D33" i="264"/>
  <c r="D27" i="264"/>
  <c r="D19" i="264"/>
  <c r="D18" i="264"/>
  <c r="C50" i="264"/>
  <c r="D14" i="264"/>
  <c r="D35" i="264"/>
  <c r="C51" i="264"/>
  <c r="C46" i="212"/>
  <c r="C50" i="212"/>
  <c r="C47" i="212"/>
  <c r="D41" i="212"/>
  <c r="D40" i="212"/>
  <c r="D39" i="212" s="1"/>
  <c r="D35" i="212"/>
  <c r="D30" i="212"/>
  <c r="D25" i="212"/>
  <c r="D24" i="212"/>
  <c r="D21" i="212"/>
  <c r="D14" i="212"/>
  <c r="D18" i="212"/>
  <c r="D17" i="212"/>
  <c r="D16" i="212"/>
  <c r="C51" i="212"/>
  <c r="D15" i="212"/>
  <c r="D27" i="212"/>
  <c r="D37" i="212"/>
  <c r="D36" i="212"/>
  <c r="D34" i="212"/>
  <c r="D33" i="212"/>
  <c r="D32" i="212" s="1"/>
  <c r="D29" i="212"/>
  <c r="D28" i="212"/>
  <c r="D26" i="212"/>
  <c r="D20" i="212"/>
  <c r="D19" i="212"/>
  <c r="D13" i="212"/>
  <c r="D12" i="212" s="1"/>
  <c r="D32" i="262"/>
  <c r="D43" i="262" s="1"/>
  <c r="K18" i="216" l="1"/>
  <c r="K21" i="216"/>
  <c r="D61" i="264"/>
  <c r="D61" i="212"/>
  <c r="D61" i="266"/>
  <c r="D61" i="262"/>
  <c r="D61" i="268"/>
  <c r="D61" i="269"/>
  <c r="D61" i="265"/>
  <c r="K20" i="216"/>
  <c r="K19" i="216"/>
  <c r="D32" i="265"/>
  <c r="F25" i="297"/>
  <c r="B7" i="295"/>
  <c r="C49" i="265"/>
  <c r="C49" i="268"/>
  <c r="C49" i="212"/>
  <c r="C49" i="269"/>
  <c r="D32" i="269"/>
  <c r="D39" i="268"/>
  <c r="D23" i="268"/>
  <c r="D12" i="268"/>
  <c r="D12" i="265"/>
  <c r="D32" i="264"/>
  <c r="D12" i="269"/>
  <c r="D43" i="269" s="1"/>
  <c r="D32" i="266"/>
  <c r="D12" i="266"/>
  <c r="D43" i="266" s="1"/>
  <c r="D23" i="265"/>
  <c r="D39" i="264"/>
  <c r="D12" i="264"/>
  <c r="D23" i="264"/>
  <c r="D23" i="212"/>
  <c r="D43" i="212" s="1"/>
  <c r="G17" i="291" l="1"/>
  <c r="G22" i="291"/>
  <c r="G21" i="291"/>
  <c r="G20" i="291"/>
  <c r="G19" i="291"/>
  <c r="G18" i="291"/>
  <c r="F17" i="289"/>
  <c r="I17" i="289" s="1"/>
  <c r="F16" i="289"/>
  <c r="I16" i="289" s="1"/>
  <c r="F15" i="289"/>
  <c r="I15" i="289" s="1"/>
  <c r="F14" i="289"/>
  <c r="I14" i="289" s="1"/>
  <c r="F13" i="289"/>
  <c r="I13" i="289" s="1"/>
  <c r="F7" i="289"/>
  <c r="I7" i="289" s="1"/>
  <c r="F10" i="289"/>
  <c r="I10" i="289" s="1"/>
  <c r="D43" i="268"/>
  <c r="G25" i="297"/>
  <c r="B8" i="295"/>
  <c r="D52" i="269"/>
  <c r="D54" i="269" s="1"/>
  <c r="C48" i="269"/>
  <c r="C52" i="269" s="1"/>
  <c r="C54" i="269" s="1"/>
  <c r="D57" i="269" s="1"/>
  <c r="D67" i="269" s="1"/>
  <c r="D52" i="268"/>
  <c r="C48" i="268"/>
  <c r="C52" i="268" s="1"/>
  <c r="C54" i="268" s="1"/>
  <c r="D57" i="268" s="1"/>
  <c r="D67" i="268" s="1"/>
  <c r="D52" i="265"/>
  <c r="C48" i="265"/>
  <c r="C52" i="265" s="1"/>
  <c r="C54" i="265" s="1"/>
  <c r="D57" i="265" s="1"/>
  <c r="D67" i="265" s="1"/>
  <c r="D52" i="212"/>
  <c r="D54" i="212" s="1"/>
  <c r="C48" i="212"/>
  <c r="C52" i="212" s="1"/>
  <c r="C54" i="212" s="1"/>
  <c r="D57" i="212" s="1"/>
  <c r="D67" i="212" s="1"/>
  <c r="D43" i="265"/>
  <c r="D54" i="265" s="1"/>
  <c r="D43" i="264"/>
  <c r="I5" i="289" l="1"/>
  <c r="B25" i="298"/>
  <c r="K22" i="291"/>
  <c r="B23" i="298"/>
  <c r="K20" i="291"/>
  <c r="I12" i="289"/>
  <c r="K17" i="291"/>
  <c r="B20" i="298"/>
  <c r="K21" i="291"/>
  <c r="B24" i="298"/>
  <c r="K19" i="291"/>
  <c r="B22" i="298"/>
  <c r="K18" i="291"/>
  <c r="B21" i="298"/>
  <c r="D69" i="269"/>
  <c r="G14" i="291"/>
  <c r="D54" i="268"/>
  <c r="D69" i="268"/>
  <c r="G13" i="291"/>
  <c r="D69" i="265"/>
  <c r="G11" i="291"/>
  <c r="K11" i="291" s="1"/>
  <c r="D69" i="212"/>
  <c r="G6" i="291"/>
  <c r="K6" i="291" s="1"/>
  <c r="H25" i="297"/>
  <c r="B9" i="295"/>
  <c r="D52" i="262"/>
  <c r="D54" i="262" s="1"/>
  <c r="C48" i="262"/>
  <c r="C52" i="262" s="1"/>
  <c r="C54" i="262" s="1"/>
  <c r="D57" i="262" s="1"/>
  <c r="D67" i="262" s="1"/>
  <c r="D52" i="264"/>
  <c r="D54" i="264" s="1"/>
  <c r="C48" i="264"/>
  <c r="C52" i="264" s="1"/>
  <c r="C54" i="264" s="1"/>
  <c r="D57" i="264" s="1"/>
  <c r="D67" i="264" s="1"/>
  <c r="D52" i="266"/>
  <c r="D54" i="266" s="1"/>
  <c r="C48" i="266"/>
  <c r="C52" i="266" s="1"/>
  <c r="C54" i="266" s="1"/>
  <c r="D57" i="266" s="1"/>
  <c r="D67" i="266" s="1"/>
  <c r="I19" i="289" l="1"/>
  <c r="F16" i="297"/>
  <c r="H16" i="297"/>
  <c r="I16" i="297"/>
  <c r="K16" i="297"/>
  <c r="M16" i="297"/>
  <c r="O16" i="297"/>
  <c r="E25" i="298"/>
  <c r="L16" i="297"/>
  <c r="N16" i="297"/>
  <c r="E16" i="297"/>
  <c r="G16" i="297"/>
  <c r="J16" i="297"/>
  <c r="P16" i="297"/>
  <c r="C14" i="297"/>
  <c r="D14" i="297"/>
  <c r="E14" i="297"/>
  <c r="F14" i="297"/>
  <c r="G14" i="297"/>
  <c r="I14" i="297"/>
  <c r="M14" i="297"/>
  <c r="O14" i="297"/>
  <c r="Q14" i="297"/>
  <c r="E23" i="298"/>
  <c r="L14" i="297"/>
  <c r="K14" i="297"/>
  <c r="H14" i="297"/>
  <c r="J14" i="297"/>
  <c r="N14" i="297"/>
  <c r="P14" i="297"/>
  <c r="J10" i="289"/>
  <c r="J14" i="289"/>
  <c r="J15" i="289"/>
  <c r="J16" i="289"/>
  <c r="K16" i="291"/>
  <c r="E20" i="298"/>
  <c r="P11" i="297"/>
  <c r="Q11" i="297"/>
  <c r="O11" i="297"/>
  <c r="L11" i="297"/>
  <c r="C11" i="297"/>
  <c r="F11" i="297"/>
  <c r="M11" i="297"/>
  <c r="J11" i="297"/>
  <c r="G11" i="297"/>
  <c r="D11" i="297"/>
  <c r="I11" i="297"/>
  <c r="H11" i="297"/>
  <c r="K11" i="297"/>
  <c r="E11" i="297"/>
  <c r="N11" i="297"/>
  <c r="P15" i="297"/>
  <c r="M15" i="297"/>
  <c r="J15" i="297"/>
  <c r="G15" i="297"/>
  <c r="K15" i="297"/>
  <c r="E24" i="298"/>
  <c r="N15" i="297"/>
  <c r="F15" i="297"/>
  <c r="O15" i="297"/>
  <c r="L15" i="297"/>
  <c r="H15" i="297"/>
  <c r="I15" i="297"/>
  <c r="E15" i="297"/>
  <c r="E13" i="297"/>
  <c r="K13" i="297"/>
  <c r="J13" i="297"/>
  <c r="H13" i="297"/>
  <c r="G13" i="297"/>
  <c r="F13" i="297"/>
  <c r="I13" i="297"/>
  <c r="E22" i="298"/>
  <c r="P13" i="297"/>
  <c r="O13" i="297"/>
  <c r="N13" i="297"/>
  <c r="M13" i="297"/>
  <c r="L13" i="297"/>
  <c r="O12" i="297"/>
  <c r="M12" i="297"/>
  <c r="K12" i="297"/>
  <c r="H12" i="297"/>
  <c r="E21" i="298"/>
  <c r="P12" i="297"/>
  <c r="G12" i="297"/>
  <c r="L12" i="297"/>
  <c r="I12" i="297"/>
  <c r="F12" i="297"/>
  <c r="J12" i="297"/>
  <c r="E12" i="297"/>
  <c r="N12" i="297"/>
  <c r="D69" i="266"/>
  <c r="G12" i="291"/>
  <c r="D69" i="264"/>
  <c r="G8" i="291"/>
  <c r="D69" i="262"/>
  <c r="G7" i="291"/>
  <c r="B13" i="298"/>
  <c r="B16" i="298"/>
  <c r="K13" i="291"/>
  <c r="B18" i="298"/>
  <c r="K14" i="291"/>
  <c r="B19" i="298"/>
  <c r="I25" i="297"/>
  <c r="B10" i="295"/>
  <c r="J13" i="289" l="1"/>
  <c r="J12" i="289" s="1"/>
  <c r="J17" i="289"/>
  <c r="B9" i="298"/>
  <c r="J7" i="289"/>
  <c r="E18" i="297"/>
  <c r="F18" i="297"/>
  <c r="G18" i="297"/>
  <c r="H18" i="297"/>
  <c r="I18" i="297"/>
  <c r="J18" i="297"/>
  <c r="K18" i="297"/>
  <c r="L18" i="297"/>
  <c r="M18" i="297"/>
  <c r="N18" i="297"/>
  <c r="O18" i="297"/>
  <c r="J5" i="289"/>
  <c r="J19" i="289" s="1"/>
  <c r="K12" i="291"/>
  <c r="K10" i="291" s="1"/>
  <c r="B17" i="298"/>
  <c r="K8" i="291"/>
  <c r="B15" i="298"/>
  <c r="K7" i="291"/>
  <c r="K5" i="291" s="1"/>
  <c r="B14" i="298"/>
  <c r="E19" i="298"/>
  <c r="P10" i="297"/>
  <c r="O10" i="297"/>
  <c r="N10" i="297"/>
  <c r="M10" i="297"/>
  <c r="L10" i="297"/>
  <c r="K10" i="297"/>
  <c r="J10" i="297"/>
  <c r="I10" i="297"/>
  <c r="H10" i="297"/>
  <c r="G10" i="297"/>
  <c r="F10" i="297"/>
  <c r="E10" i="297"/>
  <c r="E18" i="298"/>
  <c r="P9" i="297"/>
  <c r="O9" i="297"/>
  <c r="N9" i="297"/>
  <c r="M9" i="297"/>
  <c r="L9" i="297"/>
  <c r="K9" i="297"/>
  <c r="J9" i="297"/>
  <c r="I9" i="297"/>
  <c r="H9" i="297"/>
  <c r="G9" i="297"/>
  <c r="F9" i="297"/>
  <c r="E9" i="297"/>
  <c r="E16" i="298"/>
  <c r="P7" i="297"/>
  <c r="O7" i="297"/>
  <c r="N7" i="297"/>
  <c r="M7" i="297"/>
  <c r="L7" i="297"/>
  <c r="K7" i="297"/>
  <c r="J7" i="297"/>
  <c r="I7" i="297"/>
  <c r="H7" i="297"/>
  <c r="G7" i="297"/>
  <c r="F7" i="297"/>
  <c r="E7" i="297"/>
  <c r="E13" i="298"/>
  <c r="Q4" i="297"/>
  <c r="P4" i="297"/>
  <c r="O4" i="297"/>
  <c r="N4" i="297"/>
  <c r="M4" i="297"/>
  <c r="L4" i="297"/>
  <c r="K4" i="297"/>
  <c r="J4" i="297"/>
  <c r="I4" i="297"/>
  <c r="H4" i="297"/>
  <c r="G4" i="297"/>
  <c r="F4" i="297"/>
  <c r="E4" i="297"/>
  <c r="D4" i="297"/>
  <c r="C4" i="297"/>
  <c r="J25" i="297"/>
  <c r="B11" i="295"/>
  <c r="P18" i="297" l="1"/>
  <c r="K24" i="291"/>
  <c r="E14" i="298"/>
  <c r="Q5" i="297"/>
  <c r="P5" i="297"/>
  <c r="O5" i="297"/>
  <c r="N5" i="297"/>
  <c r="M5" i="297"/>
  <c r="L5" i="297"/>
  <c r="K5" i="297"/>
  <c r="J5" i="297"/>
  <c r="I5" i="297"/>
  <c r="H5" i="297"/>
  <c r="G5" i="297"/>
  <c r="F5" i="297"/>
  <c r="E5" i="297"/>
  <c r="D5" i="297"/>
  <c r="C5" i="297"/>
  <c r="E15" i="298"/>
  <c r="Q6" i="297"/>
  <c r="P6" i="297"/>
  <c r="O6" i="297"/>
  <c r="N6" i="297"/>
  <c r="M6" i="297"/>
  <c r="L6" i="297"/>
  <c r="K6" i="297"/>
  <c r="J6" i="297"/>
  <c r="I6" i="297"/>
  <c r="H6" i="297"/>
  <c r="G6" i="297"/>
  <c r="F6" i="297"/>
  <c r="E6" i="297"/>
  <c r="D6" i="297"/>
  <c r="C6" i="297"/>
  <c r="E17" i="298"/>
  <c r="P8" i="297"/>
  <c r="O8" i="297"/>
  <c r="N8" i="297"/>
  <c r="M8" i="297"/>
  <c r="L8" i="297"/>
  <c r="K8" i="297"/>
  <c r="J8" i="297"/>
  <c r="I8" i="297"/>
  <c r="H8" i="297"/>
  <c r="G8" i="297"/>
  <c r="F8" i="297"/>
  <c r="E8" i="297"/>
  <c r="K25" i="297"/>
  <c r="B12" i="295"/>
  <c r="L18" i="291" l="1"/>
  <c r="L19" i="291"/>
  <c r="L20" i="291"/>
  <c r="L21" i="291"/>
  <c r="L22" i="291"/>
  <c r="L17" i="291"/>
  <c r="L14" i="291"/>
  <c r="L13" i="291"/>
  <c r="L12" i="291"/>
  <c r="L11" i="291"/>
  <c r="L10" i="291" s="1"/>
  <c r="L7" i="291"/>
  <c r="L8" i="291"/>
  <c r="L6" i="291"/>
  <c r="L5" i="291" s="1"/>
  <c r="B8" i="298"/>
  <c r="B10" i="298" s="1"/>
  <c r="C17" i="297"/>
  <c r="D17" i="297"/>
  <c r="D19" i="297" s="1"/>
  <c r="E17" i="297"/>
  <c r="E19" i="297" s="1"/>
  <c r="F17" i="297"/>
  <c r="F19" i="297" s="1"/>
  <c r="G17" i="297"/>
  <c r="G19" i="297" s="1"/>
  <c r="H17" i="297"/>
  <c r="H19" i="297" s="1"/>
  <c r="I17" i="297"/>
  <c r="I19" i="297" s="1"/>
  <c r="J17" i="297"/>
  <c r="J19" i="297" s="1"/>
  <c r="K17" i="297"/>
  <c r="K19" i="297" s="1"/>
  <c r="L17" i="297"/>
  <c r="L19" i="297" s="1"/>
  <c r="M17" i="297"/>
  <c r="M19" i="297" s="1"/>
  <c r="N17" i="297"/>
  <c r="N19" i="297" s="1"/>
  <c r="O17" i="297"/>
  <c r="O19" i="297" s="1"/>
  <c r="P17" i="297"/>
  <c r="P19" i="297" s="1"/>
  <c r="L25" i="297"/>
  <c r="B13" i="295"/>
  <c r="L16" i="291" l="1"/>
  <c r="L24" i="291" s="1"/>
  <c r="C19" i="297"/>
  <c r="Q17" i="297"/>
  <c r="Q19" i="297" s="1"/>
  <c r="Q20" i="297" s="1"/>
  <c r="P20" i="297"/>
  <c r="O20" i="297"/>
  <c r="N20" i="297"/>
  <c r="M20" i="297"/>
  <c r="L20" i="297"/>
  <c r="K20" i="297"/>
  <c r="J20" i="297"/>
  <c r="I20" i="297"/>
  <c r="H20" i="297"/>
  <c r="G20" i="297"/>
  <c r="F20" i="297"/>
  <c r="E20" i="297"/>
  <c r="D20" i="297"/>
  <c r="M25" i="297"/>
  <c r="B14" i="295"/>
  <c r="C20" i="297" l="1"/>
  <c r="C21" i="297"/>
  <c r="N25" i="297"/>
  <c r="B15" i="295"/>
  <c r="D21" i="297" l="1"/>
  <c r="C22" i="297"/>
  <c r="C5" i="295" s="1"/>
  <c r="O25" i="297"/>
  <c r="B16" i="295"/>
  <c r="E21" i="297" l="1"/>
  <c r="D22" i="297"/>
  <c r="C6" i="295" s="1"/>
  <c r="P25" i="297"/>
  <c r="B17" i="295"/>
  <c r="F21" i="297" l="1"/>
  <c r="E22" i="297"/>
  <c r="C7" i="295" s="1"/>
  <c r="Q25" i="297"/>
  <c r="B19" i="295" s="1"/>
  <c r="B18" i="295"/>
  <c r="F22" i="297" l="1"/>
  <c r="C8" i="295" s="1"/>
  <c r="G21" i="297"/>
  <c r="H21" i="297" l="1"/>
  <c r="G22" i="297"/>
  <c r="C9" i="295" s="1"/>
  <c r="I21" i="297" l="1"/>
  <c r="H22" i="297"/>
  <c r="C10" i="295" s="1"/>
  <c r="J21" i="297" l="1"/>
  <c r="I22" i="297"/>
  <c r="C11" i="295" s="1"/>
  <c r="K21" i="297" l="1"/>
  <c r="J22" i="297"/>
  <c r="C12" i="295" s="1"/>
  <c r="L21" i="297" l="1"/>
  <c r="K22" i="297"/>
  <c r="C13" i="295" s="1"/>
  <c r="M21" i="297" l="1"/>
  <c r="L22" i="297"/>
  <c r="C14" i="295" s="1"/>
  <c r="M22" i="297" l="1"/>
  <c r="C15" i="295" s="1"/>
  <c r="N21" i="297"/>
  <c r="O21" i="297" l="1"/>
  <c r="N22" i="297"/>
  <c r="C16" i="295" s="1"/>
  <c r="P21" i="297" l="1"/>
  <c r="O22" i="297"/>
  <c r="C17" i="295" s="1"/>
  <c r="P22" i="297" l="1"/>
  <c r="C18" i="295" s="1"/>
  <c r="Q21" i="297"/>
  <c r="Q22" i="297" s="1"/>
  <c r="C19" i="295" s="1"/>
</calcChain>
</file>

<file path=xl/sharedStrings.xml><?xml version="1.0" encoding="utf-8"?>
<sst xmlns="http://schemas.openxmlformats.org/spreadsheetml/2006/main" count="1063" uniqueCount="321">
  <si>
    <t>PAINEL 2</t>
  </si>
  <si>
    <t>PAINEL 3</t>
  </si>
  <si>
    <t>PAINEL 4</t>
  </si>
  <si>
    <t>PAINEL 5</t>
  </si>
  <si>
    <t>PAINEL 6</t>
  </si>
  <si>
    <t>PAINEL 7</t>
  </si>
  <si>
    <t>PAINEL 8</t>
  </si>
  <si>
    <t>PAINEL 9</t>
  </si>
  <si>
    <t>PAINEL 10</t>
  </si>
  <si>
    <t>PAINEL 11</t>
  </si>
  <si>
    <t>PAINEL 12</t>
  </si>
  <si>
    <t>PAINEL 13</t>
  </si>
  <si>
    <t>PAINEL 14</t>
  </si>
  <si>
    <t>CUSTOS FIXOS</t>
  </si>
  <si>
    <t>ENCARGOS SOCIAIS</t>
  </si>
  <si>
    <t>DESPESAS DIRETAS</t>
  </si>
  <si>
    <t>TOTAL</t>
  </si>
  <si>
    <t>CUSTO TOTAL</t>
  </si>
  <si>
    <t>CUSTOS FIXOS - LOTE 4 CH DO4 SUAÇUÍ</t>
  </si>
  <si>
    <t>ITEM</t>
  </si>
  <si>
    <t>GRUPO</t>
  </si>
  <si>
    <t>CÓDIGO</t>
  </si>
  <si>
    <t>ÓRGÃO</t>
  </si>
  <si>
    <t>DESCRIÇÃO</t>
  </si>
  <si>
    <t>CUSTO MENSAL UNIT.</t>
  </si>
  <si>
    <t>UNIDADE</t>
  </si>
  <si>
    <t>Nº PROF./UNID.</t>
  </si>
  <si>
    <t>MESES</t>
  </si>
  <si>
    <t>PESO (%)</t>
  </si>
  <si>
    <t>NÚCLEO COMPARTILHADO</t>
  </si>
  <si>
    <t>Com K1</t>
  </si>
  <si>
    <t>SUBTOTAL</t>
  </si>
  <si>
    <t>1.1</t>
  </si>
  <si>
    <t>Núcleo compartilhado</t>
  </si>
  <si>
    <t>mês</t>
  </si>
  <si>
    <t>1.2</t>
  </si>
  <si>
    <t>1.3</t>
  </si>
  <si>
    <t>EQUIPE OPERACIONAL AMPLIADA</t>
  </si>
  <si>
    <t>2.1</t>
  </si>
  <si>
    <t>Execução</t>
  </si>
  <si>
    <t>2.2</t>
  </si>
  <si>
    <t>Logística operacional</t>
  </si>
  <si>
    <t>2.3</t>
  </si>
  <si>
    <t>2.4</t>
  </si>
  <si>
    <t>LOGÍSTICA E DESPESAS FIXAS</t>
  </si>
  <si>
    <t>Com K4</t>
  </si>
  <si>
    <t>3.1</t>
  </si>
  <si>
    <t>Logística</t>
  </si>
  <si>
    <t>Veículo caminhonete 4x4</t>
  </si>
  <si>
    <t>3.2</t>
  </si>
  <si>
    <t>Caminhão toco 4x2 com guindauto hidráulico (Munck)</t>
  </si>
  <si>
    <t>3.3</t>
  </si>
  <si>
    <t>Equipamento</t>
  </si>
  <si>
    <t>Compactador de solos</t>
  </si>
  <si>
    <t>3.4</t>
  </si>
  <si>
    <t>Combustível</t>
  </si>
  <si>
    <t>Óleo diesel S10</t>
  </si>
  <si>
    <t>3.5</t>
  </si>
  <si>
    <t>Óleo diesel</t>
  </si>
  <si>
    <t>3.6</t>
  </si>
  <si>
    <t>Deslocamento</t>
  </si>
  <si>
    <t>Diárias</t>
  </si>
  <si>
    <t xml:space="preserve">TOTAL FIXO </t>
  </si>
  <si>
    <t xml:space="preserve">A carga horária do "Coordenador" é de 10 horas/semanais. Demais profissionais é de 40 horas/semanais. </t>
  </si>
  <si>
    <t>CUSTOS VARIÁVEIS - LOTE 4 CH DO4 SUAÇUÍ</t>
  </si>
  <si>
    <t>CUSTO UNITÁRIO</t>
  </si>
  <si>
    <t>QUANTITATIVO</t>
  </si>
  <si>
    <t>CUSTO ANUAL</t>
  </si>
  <si>
    <t>SERVIÇOS TÉCNICOS</t>
  </si>
  <si>
    <t>Com K3</t>
  </si>
  <si>
    <t>SERVIÇOS DE GEOPROCESSAMENTO</t>
  </si>
  <si>
    <t>3.1.1</t>
  </si>
  <si>
    <t>hora</t>
  </si>
  <si>
    <t>SERVIÇOS DE TOPOGRAFIA</t>
  </si>
  <si>
    <t>3.2.1</t>
  </si>
  <si>
    <t>diária</t>
  </si>
  <si>
    <t>DESPESAS DIVERSAS</t>
  </si>
  <si>
    <t>4.1</t>
  </si>
  <si>
    <t>Hora</t>
  </si>
  <si>
    <t>4.2</t>
  </si>
  <si>
    <t>unidade</t>
  </si>
  <si>
    <t>4.3</t>
  </si>
  <si>
    <t>4.4</t>
  </si>
  <si>
    <t>4.5</t>
  </si>
  <si>
    <t>M²</t>
  </si>
  <si>
    <t>TOTAL GERAL</t>
  </si>
  <si>
    <t>SÍNTESE DO CRONOGRAMA  – LOTE 4 CH DO4 SUAÇUÍ</t>
  </si>
  <si>
    <t>MÊS</t>
  </si>
  <si>
    <t>FÍSICO ACUMULADO</t>
  </si>
  <si>
    <t>FINANCEIRO ACUMULADO</t>
  </si>
  <si>
    <t>MÊS 1</t>
  </si>
  <si>
    <t>MÊS 2</t>
  </si>
  <si>
    <t>MÊS 3</t>
  </si>
  <si>
    <t>MÊS 4</t>
  </si>
  <si>
    <t>MÊS 5</t>
  </si>
  <si>
    <t>MÊS 6</t>
  </si>
  <si>
    <t>MÊS 7</t>
  </si>
  <si>
    <t>MÊS 8</t>
  </si>
  <si>
    <t>MÊS 9</t>
  </si>
  <si>
    <t>MÊS 10</t>
  </si>
  <si>
    <t>MÊS 11</t>
  </si>
  <si>
    <t>MÊS 12</t>
  </si>
  <si>
    <t>MÊS 13</t>
  </si>
  <si>
    <t>MÊS 14</t>
  </si>
  <si>
    <t>MÊS 15</t>
  </si>
  <si>
    <t>PREMISSAS DO  CRONOGRAMA – LOTE 4 CH DO4 SUAÇUÍ</t>
  </si>
  <si>
    <t>PARÂMETRO</t>
  </si>
  <si>
    <t>VALOR</t>
  </si>
  <si>
    <t xml:space="preserve">Prazo total </t>
  </si>
  <si>
    <t>meses</t>
  </si>
  <si>
    <t>Período de execução gerencial</t>
  </si>
  <si>
    <t>Período de execução operacional</t>
  </si>
  <si>
    <t xml:space="preserve">Equipe operacional </t>
  </si>
  <si>
    <t>profissionais</t>
  </si>
  <si>
    <t>Custo fixo proposto</t>
  </si>
  <si>
    <t>R$</t>
  </si>
  <si>
    <t>Custos variáveis</t>
  </si>
  <si>
    <t>Custo global</t>
  </si>
  <si>
    <t>COMPONENTE DE CUSTO FIXO</t>
  </si>
  <si>
    <t>CUSTO MENSAL UNITÁRIO</t>
  </si>
  <si>
    <t>QTD.</t>
  </si>
  <si>
    <t>REGIME NO CRONOGRAMA</t>
  </si>
  <si>
    <t>Coordenador do Projeto</t>
  </si>
  <si>
    <t>M1–M15</t>
  </si>
  <si>
    <t>Mobilizador Social</t>
  </si>
  <si>
    <t>Auxiliar Administrativo</t>
  </si>
  <si>
    <t>Encarregado Operacional</t>
  </si>
  <si>
    <t>M3–M14</t>
  </si>
  <si>
    <t>Motorista</t>
  </si>
  <si>
    <t>Pedreiro</t>
  </si>
  <si>
    <t>Servente</t>
  </si>
  <si>
    <t>Caminhão toco 4x2 c/ Munck</t>
  </si>
  <si>
    <t xml:space="preserve">CRONOGRAMA FÍSICO </t>
  </si>
  <si>
    <t>ETAPA</t>
  </si>
  <si>
    <t>ATIVIDADE</t>
  </si>
  <si>
    <t>MÊS 16</t>
  </si>
  <si>
    <t>MÊS 17</t>
  </si>
  <si>
    <t>A</t>
  </si>
  <si>
    <t>Emissão da Autorização de Execução</t>
  </si>
  <si>
    <t>●</t>
  </si>
  <si>
    <t>Encerramento contratual</t>
  </si>
  <si>
    <t>Composição/recomposição das UGPs</t>
  </si>
  <si>
    <t>Planejamento e Plano de Trabalho</t>
  </si>
  <si>
    <t>B</t>
  </si>
  <si>
    <t>Mobilização social inicial</t>
  </si>
  <si>
    <t>Geoprocessamento, programação de campo e topografia</t>
  </si>
  <si>
    <t>Implantação dos projetos – frentes operacionais</t>
  </si>
  <si>
    <t>Mobilização social continuada</t>
  </si>
  <si>
    <t>Relatórios mensais de implantação</t>
  </si>
  <si>
    <t>Correção de pendências e conclusão das últimas intervenções</t>
  </si>
  <si>
    <t>Relatório final, recebimento e encerramento</t>
  </si>
  <si>
    <t>META DE AVANÇO FÍSICO</t>
  </si>
  <si>
    <t>AVANÇO FÍSICO ACUMULADO</t>
  </si>
  <si>
    <t>CRONOGRAMA FINANCEIRO  – FLUXO MENSAL E ACUMULADO</t>
  </si>
  <si>
    <t>COMPONENTE</t>
  </si>
  <si>
    <t>NÚCLEO</t>
  </si>
  <si>
    <t>Coordenador</t>
  </si>
  <si>
    <t>OPERAÇÃO</t>
  </si>
  <si>
    <t>Encarregados (2)</t>
  </si>
  <si>
    <t>Motoristas (1)</t>
  </si>
  <si>
    <t>Pedreiros (2)</t>
  </si>
  <si>
    <t>Serventes (4)</t>
  </si>
  <si>
    <t>LOGÍSTICA</t>
  </si>
  <si>
    <t xml:space="preserve">Caminhonete 4x4 </t>
  </si>
  <si>
    <t>Caminhões Munck (2)</t>
  </si>
  <si>
    <t>EQUIPAMENTO</t>
  </si>
  <si>
    <t>Compactadores (2)</t>
  </si>
  <si>
    <t>COMBUSTÍVEL</t>
  </si>
  <si>
    <t>Diesel S10</t>
  </si>
  <si>
    <t>Diesel</t>
  </si>
  <si>
    <t>DESLOCAMENTO</t>
  </si>
  <si>
    <t>VARIÁVEL</t>
  </si>
  <si>
    <t>DESEMBOLSO MENSAL</t>
  </si>
  <si>
    <t>%</t>
  </si>
  <si>
    <t>% DO CUSTO GLOBAL</t>
  </si>
  <si>
    <t>ACUM.</t>
  </si>
  <si>
    <t>DESEMBOLSO ACUMULADO</t>
  </si>
  <si>
    <t>ACUM. %</t>
  </si>
  <si>
    <t>% FINANCEIRO ACUMULADO</t>
  </si>
  <si>
    <t>FÍSICO</t>
  </si>
  <si>
    <t>AVANÇO FÍSICO MENSAL</t>
  </si>
  <si>
    <t>1.1 COORDENADOR</t>
  </si>
  <si>
    <t>Item</t>
  </si>
  <si>
    <t>Código</t>
  </si>
  <si>
    <t>Data Base</t>
  </si>
  <si>
    <t>Fonte*</t>
  </si>
  <si>
    <t>Descrição**</t>
  </si>
  <si>
    <t>Salário Base</t>
  </si>
  <si>
    <t xml:space="preserve"> </t>
  </si>
  <si>
    <t>5.1</t>
  </si>
  <si>
    <t>GRUPO A - ENCARGOS SOCIAIS SOBRE A FOLHA DE PAGAMENTO</t>
  </si>
  <si>
    <t>5.1.1</t>
  </si>
  <si>
    <t>Instituto Nacional de Securidade Social - INSS</t>
  </si>
  <si>
    <t>5.1.2</t>
  </si>
  <si>
    <t>Serviço Social da Indústria - SESI</t>
  </si>
  <si>
    <t>5.1.3</t>
  </si>
  <si>
    <t>Serviço Nacional de Aprendizagem Industrial - SENAI</t>
  </si>
  <si>
    <t>5.1.4</t>
  </si>
  <si>
    <t>Instituto Nacional de Colonização e Reforma Agrária - INCRA</t>
  </si>
  <si>
    <t>5.1.5</t>
  </si>
  <si>
    <t>Serviço de Apoio a Pequena e Média Empresa - SEBRAE</t>
  </si>
  <si>
    <t>5.1.6</t>
  </si>
  <si>
    <t>Salário Educação</t>
  </si>
  <si>
    <t>5.1.7</t>
  </si>
  <si>
    <t>Seguro contra os Riscos de Acidente de Trabalho</t>
  </si>
  <si>
    <t>5.1.8</t>
  </si>
  <si>
    <t>Fundo de Garantia por Tempo de Serviço - FGTS</t>
  </si>
  <si>
    <t>5.1.9</t>
  </si>
  <si>
    <t>Serviço Social da Construção Civil do Estado de Minas Gerais - SECONCI</t>
  </si>
  <si>
    <t>5.2</t>
  </si>
  <si>
    <t>GRUPO B</t>
  </si>
  <si>
    <t>5.2.1</t>
  </si>
  <si>
    <t>Auxílio enfermidade</t>
  </si>
  <si>
    <t>5.2.2</t>
  </si>
  <si>
    <t>Décimo terceiro salário</t>
  </si>
  <si>
    <t>5.2.3</t>
  </si>
  <si>
    <t>Licença paternidade</t>
  </si>
  <si>
    <t>5.2.4</t>
  </si>
  <si>
    <t>Faltas justificadas</t>
  </si>
  <si>
    <t>5.2.5</t>
  </si>
  <si>
    <t>Auxílio acidente de trabalho</t>
  </si>
  <si>
    <t>5.2.6</t>
  </si>
  <si>
    <t>Férias gozadas</t>
  </si>
  <si>
    <t>5.2.7</t>
  </si>
  <si>
    <t>Salário Maternidade</t>
  </si>
  <si>
    <t>5.3</t>
  </si>
  <si>
    <t xml:space="preserve">GRUPO C - ENCARGOS DE DEMISSÃO </t>
  </si>
  <si>
    <t>5.3.1</t>
  </si>
  <si>
    <t>Aviso prévio indenizado</t>
  </si>
  <si>
    <t>5.3.2</t>
  </si>
  <si>
    <t>Aviso prévio trabalhado</t>
  </si>
  <si>
    <t>5.3.3</t>
  </si>
  <si>
    <t>Férias indenizadas</t>
  </si>
  <si>
    <t>5.3.4</t>
  </si>
  <si>
    <t>Depósito rescisão sem justa causa</t>
  </si>
  <si>
    <t>5.3.5</t>
  </si>
  <si>
    <t>Indenização adicional</t>
  </si>
  <si>
    <t>5.4</t>
  </si>
  <si>
    <t>GRUPO D - REINCIDÊNCIAS</t>
  </si>
  <si>
    <t>5.4.1</t>
  </si>
  <si>
    <t>Reincidência do Grupo A sobre o Grupo B</t>
  </si>
  <si>
    <t>5.4.2</t>
  </si>
  <si>
    <t>Reincidência do Grupo A sobre aviso prévio trabalhado e reincidência do FGTS sobre aviso prévio indenizado</t>
  </si>
  <si>
    <t>TOTAL DE ENCARGOS SOCIAIS</t>
  </si>
  <si>
    <t>ENCARGOS COMPLEMENTARES</t>
  </si>
  <si>
    <t>6.1</t>
  </si>
  <si>
    <t>Alimentação</t>
  </si>
  <si>
    <t>6.2</t>
  </si>
  <si>
    <t>Transportes - Vale transporte</t>
  </si>
  <si>
    <t>6.3</t>
  </si>
  <si>
    <t xml:space="preserve">Equipamento de Proteção Individual – EPI </t>
  </si>
  <si>
    <t>6.4</t>
  </si>
  <si>
    <t>Ferramentas</t>
  </si>
  <si>
    <t>6.5</t>
  </si>
  <si>
    <t>Exames médicos</t>
  </si>
  <si>
    <t>6.7</t>
  </si>
  <si>
    <t>Seguro de vida</t>
  </si>
  <si>
    <t>TOTAL DE ENCARGOS COMPLEMENTARES</t>
  </si>
  <si>
    <t>ENCARGOS SOCIAIS + ENCARGOS COMPLEMENTARES</t>
  </si>
  <si>
    <t>FATOR K</t>
  </si>
  <si>
    <t>ES1 - ENCARGOS SOCIAIS (específicos para o profissional)</t>
  </si>
  <si>
    <t>ESA - ENCARGOS SOCIAIS SOBRE RPA</t>
  </si>
  <si>
    <t>ARDF - ADMINISTRAÇÃO, RISCO E DESPESAS FINANCEIRAS</t>
  </si>
  <si>
    <t>L - LUCRO</t>
  </si>
  <si>
    <t>DFL - DESPESAS FISCAIS LEGAIS - DFL=(PIS+COFINS+ISS)/(1-PIS+COFINS+ISS)</t>
  </si>
  <si>
    <t>PIS + COFINS + ISS</t>
  </si>
  <si>
    <t xml:space="preserve">PIS </t>
  </si>
  <si>
    <t>COFINS</t>
  </si>
  <si>
    <t>ISS</t>
  </si>
  <si>
    <t>FATOR K1 = [(1+ES+ARDF)*(1+L)*(1+DFL)]</t>
  </si>
  <si>
    <t>VALOR TOTAL (SALÁRIO * FATOR K1)</t>
  </si>
  <si>
    <t>1.2 MOBILIZADOR SOCIAL</t>
  </si>
  <si>
    <t>Fonte</t>
  </si>
  <si>
    <t>Descrição*</t>
  </si>
  <si>
    <t>1.3 AUXILIAR ADMINISTRATIVO</t>
  </si>
  <si>
    <t>1.4 ENCARREGADO OPERACIONAL</t>
  </si>
  <si>
    <t>1.4</t>
  </si>
  <si>
    <t>1.5 MOTORISTA</t>
  </si>
  <si>
    <t>1.5</t>
  </si>
  <si>
    <t>1.6 PEDREIRO</t>
  </si>
  <si>
    <t>1.6</t>
  </si>
  <si>
    <t>Descrição</t>
  </si>
  <si>
    <t>1.7 SERVENTE</t>
  </si>
  <si>
    <t>1.7</t>
  </si>
  <si>
    <t>Diária</t>
  </si>
  <si>
    <t>K4 = (1+L)*(1+DFL)</t>
  </si>
  <si>
    <t>Técnico em Geoprocessamento</t>
  </si>
  <si>
    <t>Alocação de equipe de topografia básica (inclui equipe composta por um engenheiro e auxiliar de topografia; equipamentos: estação total, rádio comunicador e equipamentos complementares; mobilização e desmobilização; hospedagem e alimentação)</t>
  </si>
  <si>
    <t>K3 = [(1+ARDF)*(1+L)*(1+DFL)]</t>
  </si>
  <si>
    <t>Locação de retroescavadeira sobre rodas com carregadeira, tração 4x4, potência 88 HP (incluído operador e combustível)</t>
  </si>
  <si>
    <t>Impressão preto e branco</t>
  </si>
  <si>
    <t>Refeição</t>
  </si>
  <si>
    <t>Fornecimento e instalação de placa de obra com chapa galvanizada e estrutura de madeira</t>
  </si>
  <si>
    <t>CÁLCULO DO K DO PROJETO</t>
  </si>
  <si>
    <t>Os K's foram calculados através de fórmulas estabelecidas pelo Acórdão 1787/2011. Os parâmetros utilizados foram estabelecidos pela Nota Técnica Conjunta nº 01/2012/SIP/SAF da Agência Nacional de Águas.
Os valores para Administração, Risco e Despesas Financeiras, Lucro e Despesas Fiscais e Legais foram estabelecidas com base na análise do BDI x Fator K</t>
  </si>
  <si>
    <t>DETALHAMENTO DO FATOR K</t>
  </si>
  <si>
    <t xml:space="preserve">ES1 - ENCARGOS SOCIAIS </t>
  </si>
  <si>
    <t>ES2 - ENCARGOS COMPLEMENTARES*</t>
  </si>
  <si>
    <t>ES - ENCARGOS SOCIAIS + ENCARGOS COMPLEMENTARES</t>
  </si>
  <si>
    <t>ES - EQUIPE TEMPORÁRIA</t>
  </si>
  <si>
    <t>K1</t>
  </si>
  <si>
    <t>MÃO DE OBRA - EQUIPE PERMANENTE</t>
  </si>
  <si>
    <t>K1 = [(1+ES+ARDF)*(1+L)*(1+DFL)]</t>
  </si>
  <si>
    <t>K2</t>
  </si>
  <si>
    <t>MÃO DE OBRA - EQUIPE TEMPORÁRIA</t>
  </si>
  <si>
    <t>K2 = [(1+ESA+ARDF)*(1+L)*(1+DFL)]</t>
  </si>
  <si>
    <t>K3</t>
  </si>
  <si>
    <t>SERVIÇOS TÉCNICOS E DE APOIO</t>
  </si>
  <si>
    <t>K4</t>
  </si>
  <si>
    <t>*Os encargos complementares e, consequentemente, o FATOR K1 serão definidos de maneira específica para cada profissional da equipe.</t>
  </si>
  <si>
    <t>Preencher as células destacadas em verde</t>
  </si>
  <si>
    <t>NOME DA EMPRESA</t>
  </si>
  <si>
    <t>ORÇAMENTO DETALHADO - ATO CONVOCATÓRIO N° 22/2026</t>
  </si>
  <si>
    <t>LOTE 04 - CIRCUNSCRIÇÃO HIDROGRÁFICA DO RIO SUAÇUÍ (CH DO4)</t>
  </si>
  <si>
    <t>RESPONSÁVEL TÉCNICO PELA ELABORAÇÃO DO ORÇAMENTO</t>
  </si>
  <si>
    <t>CREA</t>
  </si>
  <si>
    <t>CIDADE, ESTADO</t>
  </si>
  <si>
    <t>DATA</t>
  </si>
  <si>
    <t>CUSTO MENSAL UNIT. (COM FATOR K)</t>
  </si>
  <si>
    <t>CUSTO UNITÁRIO COM FATOR K</t>
  </si>
  <si>
    <t>Painel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</si>
</sst>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_-&quot;R$&quot;* #,##0.00_-;\-&quot;R$&quot;* #,##0.00_-;_-&quot;R$&quot;* &quot;-&quot;??_-;_-@_-"/>
    <numFmt numFmtId="165" formatCode="_(* #,##0.00_);_(* \(#,##0.00\);_(* &quot;-&quot;??_);_(@_)"/>
    <numFmt numFmtId="166" formatCode="_(&quot;R$ &quot;* #,##0.00_);_(&quot;R$ &quot;* \(#,##0.00\);_(&quot;R$ &quot;* &quot;-&quot;??_);_(@_)"/>
    <numFmt numFmtId="167" formatCode="&quot;R$&quot;\ #,##0.00"/>
    <numFmt numFmtId="168" formatCode="0.0%"/>
  </numFmts>
  <fonts count="70">
    <font>
      <sz val="10"/>
      <name val="Arial"/>
    </font>
    <font>
      <sz val="11"/>
      <color theme="1"/>
      <name val="Calibri"/>
      <family val="2"/>
    </font>
    <font>
      <sz val="11"/>
      <color theme="1"/>
      <name val="Calibri"/>
      <family val="2"/>
    </font>
    <font>
      <sz val="11"/>
      <color theme="1"/>
      <name val="Calibri"/>
      <family val="2"/>
    </font>
    <font>
      <sz val="11"/>
      <color theme="1"/>
      <name val="Calibri"/>
      <family val="2"/>
    </font>
    <font>
      <sz val="11"/>
      <color theme="1"/>
      <name val="Calibri"/>
      <family val="2"/>
    </font>
    <font>
      <sz val="11"/>
      <color theme="1"/>
      <name val="Calibri"/>
      <family val="2"/>
    </font>
    <font>
      <sz val="11"/>
      <color theme="1"/>
      <name val="Calibri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</font>
    <font>
      <sz val="11"/>
      <color theme="0"/>
      <name val="Calibri"/>
      <family val="2"/>
    </font>
    <font>
      <sz val="11"/>
      <color rgb="FF006100"/>
      <name val="Calibri"/>
      <family val="2"/>
    </font>
    <font>
      <b/>
      <sz val="11"/>
      <color rgb="FFFA7D00"/>
      <name val="Calibri"/>
      <family val="2"/>
    </font>
    <font>
      <b/>
      <sz val="11"/>
      <color theme="0"/>
      <name val="Calibri"/>
      <family val="2"/>
    </font>
    <font>
      <sz val="11"/>
      <color rgb="FFFA7D00"/>
      <name val="Calibri"/>
      <family val="2"/>
    </font>
    <font>
      <sz val="11"/>
      <color rgb="FF3F3F76"/>
      <name val="Calibri"/>
      <family val="2"/>
    </font>
    <font>
      <sz val="11"/>
      <color rgb="FF9C0006"/>
      <name val="Calibri"/>
      <family val="2"/>
    </font>
    <font>
      <sz val="11"/>
      <color rgb="FF9C6500"/>
      <name val="Calibri"/>
      <family val="2"/>
    </font>
    <font>
      <b/>
      <sz val="11"/>
      <color rgb="FF3F3F3F"/>
      <name val="Calibri"/>
      <family val="2"/>
    </font>
    <font>
      <sz val="11"/>
      <color rgb="FFFF0000"/>
      <name val="Calibri"/>
      <family val="2"/>
    </font>
    <font>
      <i/>
      <sz val="11"/>
      <color rgb="FF7F7F7F"/>
      <name val="Calibri"/>
      <family val="2"/>
    </font>
    <font>
      <b/>
      <sz val="18"/>
      <color theme="3"/>
      <name val="Cambria"/>
      <family val="1"/>
    </font>
    <font>
      <b/>
      <sz val="15"/>
      <color theme="3"/>
      <name val="Calibri"/>
      <family val="2"/>
    </font>
    <font>
      <b/>
      <sz val="13"/>
      <color theme="3"/>
      <name val="Calibri"/>
      <family val="2"/>
    </font>
    <font>
      <b/>
      <sz val="11"/>
      <color theme="3"/>
      <name val="Calibri"/>
      <family val="2"/>
    </font>
    <font>
      <b/>
      <sz val="11"/>
      <color theme="1"/>
      <name val="Calibri"/>
      <family val="2"/>
    </font>
    <font>
      <sz val="10"/>
      <name val="Arial"/>
      <family val="2"/>
    </font>
    <font>
      <sz val="12"/>
      <color theme="1" tint="0.14999847407452621"/>
      <name val="Calibri Light"/>
      <family val="2"/>
    </font>
    <font>
      <b/>
      <sz val="10"/>
      <color theme="0"/>
      <name val="Calibri"/>
      <family val="2"/>
    </font>
    <font>
      <sz val="10"/>
      <name val="Arial"/>
      <family val="2"/>
    </font>
    <font>
      <b/>
      <sz val="10"/>
      <name val="Calibri"/>
      <family val="2"/>
    </font>
    <font>
      <sz val="10"/>
      <name val="Calibri"/>
      <family val="2"/>
    </font>
    <font>
      <b/>
      <sz val="12"/>
      <color theme="1" tint="0.14999847407452621"/>
      <name val="Calibri"/>
      <family val="2"/>
    </font>
    <font>
      <sz val="12"/>
      <color theme="1" tint="0.14999847407452621"/>
      <name val="Calibri"/>
      <family val="2"/>
    </font>
    <font>
      <sz val="11"/>
      <name val="Calibri"/>
      <family val="2"/>
    </font>
    <font>
      <sz val="10"/>
      <color theme="1" tint="0.14999847407452621"/>
      <name val="Calibri"/>
      <family val="2"/>
    </font>
    <font>
      <b/>
      <sz val="10"/>
      <color theme="1" tint="0.14999847407452621"/>
      <name val="Calibri"/>
      <family val="2"/>
    </font>
    <font>
      <sz val="10"/>
      <color theme="10"/>
      <name val="Arial"/>
      <family val="2"/>
    </font>
    <font>
      <sz val="10"/>
      <color theme="0"/>
      <name val="Calibri"/>
      <family val="2"/>
    </font>
    <font>
      <sz val="11"/>
      <color theme="1" tint="0.14999847407452621"/>
      <name val="Calibri"/>
      <family val="2"/>
    </font>
    <font>
      <b/>
      <sz val="11"/>
      <name val="Calibri"/>
      <family val="2"/>
    </font>
    <font>
      <i/>
      <sz val="11"/>
      <color theme="1" tint="0.14999847407452621"/>
      <name val="Calibri"/>
      <family val="2"/>
    </font>
    <font>
      <sz val="12"/>
      <color theme="1" tint="0.14999847407452621"/>
      <name val="Arial"/>
      <family val="2"/>
    </font>
    <font>
      <b/>
      <sz val="12"/>
      <color theme="1" tint="0.1499984740745262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0"/>
      <color rgb="FFFFFFFF"/>
      <name val="Calibri"/>
      <family val="2"/>
    </font>
    <font>
      <sz val="10"/>
      <name val="Calibri"/>
      <family val="2"/>
    </font>
    <font>
      <b/>
      <i/>
      <sz val="11"/>
      <name val="Calibri"/>
      <family val="2"/>
    </font>
    <font>
      <b/>
      <sz val="11"/>
      <color theme="1" tint="0.14999847407452621"/>
      <name val="Calibri"/>
      <family val="2"/>
    </font>
    <font>
      <b/>
      <i/>
      <sz val="11"/>
      <color theme="1" tint="0.14999847407452621"/>
      <name val="Calibri"/>
      <family val="2"/>
    </font>
    <font>
      <sz val="10"/>
      <color theme="10"/>
      <name val="Arial"/>
      <family val="2"/>
    </font>
    <font>
      <sz val="11"/>
      <name val="Calibri"/>
      <family val="2"/>
      <scheme val="minor"/>
    </font>
    <font>
      <sz val="11"/>
      <name val="Carlito"/>
    </font>
    <font>
      <sz val="1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b/>
      <sz val="11"/>
      <color rgb="FF2F75B5"/>
      <name val="Calibri"/>
      <family val="2"/>
      <scheme val="minor"/>
    </font>
    <font>
      <b/>
      <sz val="11"/>
      <color rgb="FF17365D"/>
      <name val="Calibri"/>
      <family val="2"/>
      <scheme val="minor"/>
    </font>
    <font>
      <b/>
      <sz val="11"/>
      <color rgb="FF274E13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3"/>
      <color rgb="FFFFFFFF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0"/>
      <color theme="1" tint="0.1499984740745262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25"/>
      <color theme="1" tint="0.14999847407452621"/>
      <name val="Calibri Light"/>
      <family val="2"/>
    </font>
    <font>
      <b/>
      <sz val="16"/>
      <name val="Arial"/>
      <family val="2"/>
    </font>
    <font>
      <b/>
      <sz val="15"/>
      <color theme="1" tint="0.14999847407452621"/>
      <name val="Arial"/>
      <family val="2"/>
    </font>
    <font>
      <sz val="10"/>
      <color rgb="FF262626"/>
      <name val="Calibri"/>
      <family val="2"/>
    </font>
  </fonts>
  <fills count="4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theme="8" tint="0.79995117038483843"/>
        <bgColor indexed="65"/>
      </patternFill>
    </fill>
    <fill>
      <patternFill patternType="solid">
        <fgColor theme="9" tint="0.79995117038483843"/>
        <bgColor indexed="65"/>
      </patternFill>
    </fill>
    <fill>
      <patternFill patternType="solid">
        <fgColor theme="4" tint="0.59996337778862885"/>
        <bgColor indexed="65"/>
      </patternFill>
    </fill>
    <fill>
      <patternFill patternType="solid">
        <fgColor theme="5" tint="0.59996337778862885"/>
        <bgColor indexed="65"/>
      </patternFill>
    </fill>
    <fill>
      <patternFill patternType="solid">
        <fgColor theme="7" tint="0.59996337778862885"/>
        <bgColor indexed="65"/>
      </patternFill>
    </fill>
    <fill>
      <patternFill patternType="solid">
        <fgColor theme="8" tint="0.59996337778862885"/>
        <bgColor indexed="65"/>
      </patternFill>
    </fill>
    <fill>
      <patternFill patternType="solid">
        <fgColor theme="9" tint="0.599963377788628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rgb="FFC6EF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0"/>
      </patternFill>
    </fill>
    <fill>
      <patternFill patternType="solid">
        <fgColor theme="4" tint="0.59996337778862885"/>
        <bgColor indexed="65"/>
      </patternFill>
    </fill>
    <fill>
      <patternFill patternType="solid">
        <fgColor theme="3" tint="0.79995117038483843"/>
        <bgColor indexed="65"/>
      </patternFill>
    </fill>
    <fill>
      <patternFill patternType="solid">
        <fgColor theme="8" tint="0.79995117038483843"/>
        <bgColor indexed="65"/>
      </patternFill>
    </fill>
    <fill>
      <patternFill patternType="solid">
        <fgColor rgb="FF002060"/>
      </patternFill>
    </fill>
    <fill>
      <patternFill patternType="solid">
        <fgColor rgb="FF062B63"/>
      </patternFill>
    </fill>
    <fill>
      <patternFill patternType="solid">
        <fgColor rgb="FFD6E4F4"/>
      </patternFill>
    </fill>
    <fill>
      <patternFill patternType="solid">
        <fgColor rgb="FFE2F0D9"/>
      </patternFill>
    </fill>
    <fill>
      <patternFill patternType="solid">
        <fgColor rgb="FF2F75B5"/>
      </patternFill>
    </fill>
    <fill>
      <patternFill patternType="solid">
        <fgColor rgb="FFEAF2F8"/>
      </patternFill>
    </fill>
    <fill>
      <patternFill patternType="solid">
        <fgColor rgb="FFDDEBF7"/>
      </patternFill>
    </fill>
    <fill>
      <patternFill patternType="solid">
        <fgColor rgb="FFD9EAF7"/>
      </patternFill>
    </fill>
    <fill>
      <patternFill patternType="solid">
        <fgColor rgb="FFD9EAD3"/>
      </patternFill>
    </fill>
    <fill>
      <patternFill patternType="solid">
        <fgColor rgb="FF002060"/>
        <bgColor indexed="64"/>
      </patternFill>
    </fill>
    <fill>
      <patternFill patternType="solid">
        <fgColor rgb="FFC6E6A2"/>
        <bgColor indexed="64"/>
      </patternFill>
    </fill>
    <fill>
      <patternFill patternType="solid">
        <fgColor theme="6" tint="0.59999389629810485"/>
        <bgColor indexed="64"/>
      </patternFill>
    </fill>
  </fills>
  <borders count="4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5422223578601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BFBFBF"/>
      </left>
      <right/>
      <top style="thin">
        <color rgb="FFBFBFBF"/>
      </top>
      <bottom/>
      <diagonal/>
    </border>
    <border>
      <left/>
      <right/>
      <top style="thin">
        <color rgb="FFBFBFBF"/>
      </top>
      <bottom/>
      <diagonal/>
    </border>
    <border>
      <left/>
      <right style="thin">
        <color rgb="FFBFBFBF"/>
      </right>
      <top style="thin">
        <color rgb="FFBFBFBF"/>
      </top>
      <bottom/>
      <diagonal/>
    </border>
    <border>
      <left style="thin">
        <color rgb="FFBFBFBF"/>
      </left>
      <right/>
      <top/>
      <bottom/>
      <diagonal/>
    </border>
    <border>
      <left/>
      <right style="thin">
        <color rgb="FFBFBFBF"/>
      </right>
      <top/>
      <bottom/>
      <diagonal/>
    </border>
    <border>
      <left style="thin">
        <color rgb="FFBFBFBF"/>
      </left>
      <right/>
      <top/>
      <bottom style="thin">
        <color rgb="FFBFBFBF"/>
      </bottom>
      <diagonal/>
    </border>
    <border>
      <left/>
      <right/>
      <top/>
      <bottom style="thin">
        <color rgb="FFBFBFBF"/>
      </bottom>
      <diagonal/>
    </border>
    <border>
      <left/>
      <right style="thin">
        <color rgb="FFBFBFBF"/>
      </right>
      <top/>
      <bottom style="thin">
        <color rgb="FFBFBFBF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92">
    <xf numFmtId="0" fontId="0" fillId="0" borderId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6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18" borderId="0" applyNumberFormat="0" applyBorder="0" applyAlignment="0" applyProtection="0"/>
    <xf numFmtId="0" fontId="11" fillId="8" borderId="0" applyNumberFormat="0" applyBorder="0" applyAlignment="0" applyProtection="0"/>
    <xf numFmtId="0" fontId="12" fillId="19" borderId="0" applyNumberFormat="0" applyBorder="0" applyAlignment="0" applyProtection="0"/>
    <xf numFmtId="0" fontId="13" fillId="20" borderId="13" applyNumberFormat="0" applyAlignment="0" applyProtection="0"/>
    <xf numFmtId="0" fontId="14" fillId="21" borderId="14" applyNumberFormat="0" applyAlignment="0" applyProtection="0"/>
    <xf numFmtId="0" fontId="15" fillId="0" borderId="15" applyNumberFormat="0" applyFill="0" applyAlignment="0" applyProtection="0"/>
    <xf numFmtId="0" fontId="11" fillId="22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5" borderId="0" applyNumberFormat="0" applyBorder="0" applyAlignment="0" applyProtection="0"/>
    <xf numFmtId="0" fontId="11" fillId="26" borderId="0" applyNumberFormat="0" applyBorder="0" applyAlignment="0" applyProtection="0"/>
    <xf numFmtId="0" fontId="11" fillId="27" borderId="0" applyNumberFormat="0" applyBorder="0" applyAlignment="0" applyProtection="0"/>
    <xf numFmtId="0" fontId="16" fillId="28" borderId="13" applyNumberFormat="0" applyAlignment="0" applyProtection="0"/>
    <xf numFmtId="0" fontId="17" fillId="29" borderId="0" applyNumberFormat="0" applyBorder="0" applyAlignment="0" applyProtection="0"/>
    <xf numFmtId="0" fontId="18" fillId="30" borderId="0" applyNumberFormat="0" applyBorder="0" applyAlignment="0" applyProtection="0"/>
    <xf numFmtId="0" fontId="10" fillId="0" borderId="0"/>
    <xf numFmtId="0" fontId="9" fillId="31" borderId="16" applyNumberFormat="0" applyFont="0" applyAlignment="0" applyProtection="0"/>
    <xf numFmtId="9" fontId="8" fillId="0" borderId="0" applyFont="0" applyFill="0" applyBorder="0" applyAlignment="0" applyProtection="0"/>
    <xf numFmtId="0" fontId="19" fillId="20" borderId="17" applyNumberFormat="0" applyAlignment="0" applyProtection="0"/>
    <xf numFmtId="165" fontId="8" fillId="0" borderId="0" applyFon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18" applyNumberFormat="0" applyFill="0" applyAlignment="0" applyProtection="0"/>
    <xf numFmtId="0" fontId="24" fillId="0" borderId="19" applyNumberFormat="0" applyFill="0" applyAlignment="0" applyProtection="0"/>
    <xf numFmtId="0" fontId="25" fillId="0" borderId="20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21" applyNumberFormat="0" applyFill="0" applyAlignment="0" applyProtection="0"/>
    <xf numFmtId="0" fontId="7" fillId="0" borderId="0"/>
    <xf numFmtId="9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8" fillId="0" borderId="0"/>
    <xf numFmtId="0" fontId="5" fillId="0" borderId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9" borderId="0" applyNumberFormat="0" applyBorder="0" applyAlignment="0" applyProtection="0"/>
    <xf numFmtId="0" fontId="5" fillId="14" borderId="0" applyNumberFormat="0" applyBorder="0" applyAlignment="0" applyProtection="0"/>
    <xf numFmtId="0" fontId="5" fillId="10" borderId="0" applyNumberFormat="0" applyBorder="0" applyAlignment="0" applyProtection="0"/>
    <xf numFmtId="0" fontId="5" fillId="15" borderId="0" applyNumberFormat="0" applyBorder="0" applyAlignment="0" applyProtection="0"/>
    <xf numFmtId="0" fontId="27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5" fillId="0" borderId="0"/>
    <xf numFmtId="9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22" fillId="0" borderId="0" applyNumberForma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164" fontId="30" fillId="0" borderId="0" applyFont="0" applyFill="0" applyBorder="0" applyAlignment="0" applyProtection="0"/>
    <xf numFmtId="0" fontId="4" fillId="0" borderId="0"/>
    <xf numFmtId="166" fontId="8" fillId="0" borderId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38" fillId="0" borderId="0" applyNumberFormat="0" applyFill="0" applyBorder="0" applyAlignment="0" applyProtection="0"/>
    <xf numFmtId="0" fontId="2" fillId="0" borderId="0"/>
    <xf numFmtId="0" fontId="1" fillId="0" borderId="0"/>
    <xf numFmtId="0" fontId="52" fillId="0" borderId="0" applyNumberFormat="0" applyFill="0" applyBorder="0" applyAlignment="0" applyProtection="0"/>
    <xf numFmtId="0" fontId="54" fillId="0" borderId="32"/>
    <xf numFmtId="0" fontId="8" fillId="0" borderId="32"/>
  </cellStyleXfs>
  <cellXfs count="356">
    <xf numFmtId="0" fontId="0" fillId="0" borderId="0" xfId="0"/>
    <xf numFmtId="0" fontId="0" fillId="0" borderId="0" xfId="0" applyAlignment="1">
      <alignment vertical="center"/>
    </xf>
    <xf numFmtId="0" fontId="32" fillId="0" borderId="0" xfId="32" applyFont="1" applyAlignment="1">
      <alignment vertical="center"/>
    </xf>
    <xf numFmtId="0" fontId="34" fillId="0" borderId="0" xfId="0" applyFont="1"/>
    <xf numFmtId="0" fontId="36" fillId="0" borderId="0" xfId="45" applyFont="1"/>
    <xf numFmtId="0" fontId="36" fillId="0" borderId="0" xfId="45" applyFont="1" applyAlignment="1">
      <alignment vertical="center"/>
    </xf>
    <xf numFmtId="0" fontId="36" fillId="0" borderId="0" xfId="45" applyFont="1" applyAlignment="1">
      <alignment horizontal="center" vertical="center"/>
    </xf>
    <xf numFmtId="0" fontId="36" fillId="0" borderId="0" xfId="45" applyFont="1" applyAlignment="1">
      <alignment horizontal="right"/>
    </xf>
    <xf numFmtId="0" fontId="36" fillId="0" borderId="0" xfId="45" applyFont="1" applyAlignment="1">
      <alignment horizontal="center"/>
    </xf>
    <xf numFmtId="4" fontId="36" fillId="0" borderId="0" xfId="45" applyNumberFormat="1" applyFont="1" applyAlignment="1">
      <alignment horizontal="left" vertical="center"/>
    </xf>
    <xf numFmtId="4" fontId="36" fillId="0" borderId="0" xfId="45" applyNumberFormat="1" applyFont="1" applyAlignment="1">
      <alignment horizontal="center" vertical="center"/>
    </xf>
    <xf numFmtId="4" fontId="36" fillId="0" borderId="0" xfId="45" applyNumberFormat="1" applyFont="1" applyAlignment="1">
      <alignment vertical="center"/>
    </xf>
    <xf numFmtId="4" fontId="36" fillId="0" borderId="0" xfId="45" applyNumberFormat="1" applyFont="1"/>
    <xf numFmtId="4" fontId="36" fillId="0" borderId="0" xfId="45" applyNumberFormat="1" applyFont="1" applyAlignment="1">
      <alignment horizontal="right" vertical="center"/>
    </xf>
    <xf numFmtId="1" fontId="36" fillId="0" borderId="0" xfId="45" applyNumberFormat="1" applyFont="1" applyAlignment="1">
      <alignment vertical="center"/>
    </xf>
    <xf numFmtId="0" fontId="32" fillId="0" borderId="0" xfId="0" applyFont="1" applyAlignment="1">
      <alignment horizontal="center" vertical="center"/>
    </xf>
    <xf numFmtId="0" fontId="32" fillId="0" borderId="28" xfId="0" applyFont="1" applyBorder="1" applyAlignment="1">
      <alignment horizontal="center" vertical="center"/>
    </xf>
    <xf numFmtId="4" fontId="36" fillId="0" borderId="28" xfId="45" applyNumberFormat="1" applyFont="1" applyBorder="1" applyAlignment="1">
      <alignment horizontal="center" vertical="center"/>
    </xf>
    <xf numFmtId="3" fontId="36" fillId="0" borderId="28" xfId="45" applyNumberFormat="1" applyFont="1" applyBorder="1" applyAlignment="1">
      <alignment horizontal="center" vertical="center"/>
    </xf>
    <xf numFmtId="167" fontId="36" fillId="0" borderId="0" xfId="45" applyNumberFormat="1" applyFont="1" applyAlignment="1">
      <alignment vertical="center"/>
    </xf>
    <xf numFmtId="0" fontId="36" fillId="0" borderId="28" xfId="45" applyFont="1" applyBorder="1" applyAlignment="1">
      <alignment horizontal="center" vertical="center"/>
    </xf>
    <xf numFmtId="0" fontId="37" fillId="34" borderId="28" xfId="45" applyFont="1" applyFill="1" applyBorder="1" applyAlignment="1">
      <alignment horizontal="center" vertical="center"/>
    </xf>
    <xf numFmtId="167" fontId="37" fillId="34" borderId="28" xfId="45" applyNumberFormat="1" applyFont="1" applyFill="1" applyBorder="1" applyAlignment="1">
      <alignment horizontal="center" vertical="center"/>
    </xf>
    <xf numFmtId="0" fontId="37" fillId="34" borderId="29" xfId="45" applyFont="1" applyFill="1" applyBorder="1" applyAlignment="1">
      <alignment horizontal="center" vertical="center"/>
    </xf>
    <xf numFmtId="4" fontId="37" fillId="34" borderId="28" xfId="45" applyNumberFormat="1" applyFont="1" applyFill="1" applyBorder="1" applyAlignment="1">
      <alignment horizontal="right" vertical="center"/>
    </xf>
    <xf numFmtId="10" fontId="37" fillId="34" borderId="28" xfId="34" applyNumberFormat="1" applyFont="1" applyFill="1" applyBorder="1" applyAlignment="1">
      <alignment horizontal="center" vertical="center"/>
    </xf>
    <xf numFmtId="10" fontId="36" fillId="0" borderId="28" xfId="34" applyNumberFormat="1" applyFont="1" applyFill="1" applyBorder="1" applyAlignment="1">
      <alignment horizontal="center" vertical="center"/>
    </xf>
    <xf numFmtId="4" fontId="36" fillId="0" borderId="12" xfId="45" applyNumberFormat="1" applyFont="1" applyBorder="1" applyAlignment="1">
      <alignment horizontal="center" vertical="center"/>
    </xf>
    <xf numFmtId="1" fontId="36" fillId="0" borderId="0" xfId="45" applyNumberFormat="1" applyFont="1" applyAlignment="1">
      <alignment horizontal="center" vertical="center"/>
    </xf>
    <xf numFmtId="1" fontId="36" fillId="0" borderId="12" xfId="45" applyNumberFormat="1" applyFont="1" applyBorder="1" applyAlignment="1">
      <alignment horizontal="center" vertical="center"/>
    </xf>
    <xf numFmtId="10" fontId="36" fillId="0" borderId="12" xfId="34" applyNumberFormat="1" applyFont="1" applyFill="1" applyBorder="1" applyAlignment="1">
      <alignment horizontal="center" vertical="center"/>
    </xf>
    <xf numFmtId="167" fontId="36" fillId="0" borderId="12" xfId="45" applyNumberFormat="1" applyFont="1" applyBorder="1" applyAlignment="1">
      <alignment horizontal="center" vertical="center"/>
    </xf>
    <xf numFmtId="167" fontId="36" fillId="0" borderId="28" xfId="45" applyNumberFormat="1" applyFont="1" applyBorder="1" applyAlignment="1">
      <alignment horizontal="center" vertical="center"/>
    </xf>
    <xf numFmtId="167" fontId="36" fillId="0" borderId="0" xfId="45" applyNumberFormat="1" applyFont="1" applyAlignment="1">
      <alignment horizontal="center" vertical="center"/>
    </xf>
    <xf numFmtId="4" fontId="36" fillId="0" borderId="0" xfId="45" applyNumberFormat="1" applyFont="1" applyAlignment="1">
      <alignment horizontal="right"/>
    </xf>
    <xf numFmtId="4" fontId="36" fillId="0" borderId="0" xfId="45" applyNumberFormat="1" applyFont="1" applyAlignment="1">
      <alignment horizontal="center"/>
    </xf>
    <xf numFmtId="1" fontId="36" fillId="0" borderId="0" xfId="45" applyNumberFormat="1" applyFont="1"/>
    <xf numFmtId="0" fontId="37" fillId="34" borderId="9" xfId="45" applyFont="1" applyFill="1" applyBorder="1" applyAlignment="1">
      <alignment vertical="center"/>
    </xf>
    <xf numFmtId="0" fontId="37" fillId="34" borderId="3" xfId="45" applyFont="1" applyFill="1" applyBorder="1" applyAlignment="1">
      <alignment vertical="center"/>
    </xf>
    <xf numFmtId="0" fontId="37" fillId="34" borderId="6" xfId="45" applyFont="1" applyFill="1" applyBorder="1" applyAlignment="1">
      <alignment vertical="center"/>
    </xf>
    <xf numFmtId="0" fontId="37" fillId="34" borderId="6" xfId="45" applyFont="1" applyFill="1" applyBorder="1" applyAlignment="1">
      <alignment horizontal="center" vertical="center"/>
    </xf>
    <xf numFmtId="0" fontId="37" fillId="34" borderId="10" xfId="45" applyFont="1" applyFill="1" applyBorder="1" applyAlignment="1">
      <alignment horizontal="center" vertical="center"/>
    </xf>
    <xf numFmtId="4" fontId="37" fillId="34" borderId="10" xfId="45" applyNumberFormat="1" applyFont="1" applyFill="1" applyBorder="1" applyAlignment="1">
      <alignment horizontal="right" vertical="center"/>
    </xf>
    <xf numFmtId="167" fontId="37" fillId="34" borderId="10" xfId="45" applyNumberFormat="1" applyFont="1" applyFill="1" applyBorder="1" applyAlignment="1">
      <alignment horizontal="center" vertical="center"/>
    </xf>
    <xf numFmtId="10" fontId="37" fillId="34" borderId="10" xfId="34" applyNumberFormat="1" applyFont="1" applyFill="1" applyBorder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48" fillId="0" borderId="0" xfId="0" applyFont="1" applyAlignment="1">
      <alignment horizontal="left" vertical="center"/>
    </xf>
    <xf numFmtId="3" fontId="48" fillId="0" borderId="0" xfId="0" applyNumberFormat="1" applyFont="1" applyAlignment="1">
      <alignment horizontal="center" vertical="center"/>
    </xf>
    <xf numFmtId="0" fontId="31" fillId="34" borderId="10" xfId="0" applyFont="1" applyFill="1" applyBorder="1" applyAlignment="1">
      <alignment horizontal="center" vertical="center"/>
    </xf>
    <xf numFmtId="1" fontId="40" fillId="0" borderId="0" xfId="45" applyNumberFormat="1" applyFont="1" applyAlignment="1">
      <alignment horizontal="center" vertical="center"/>
    </xf>
    <xf numFmtId="0" fontId="40" fillId="0" borderId="0" xfId="45" applyFont="1" applyAlignment="1">
      <alignment horizontal="left" vertical="center"/>
    </xf>
    <xf numFmtId="0" fontId="40" fillId="0" borderId="0" xfId="45" applyFont="1" applyAlignment="1">
      <alignment vertical="center"/>
    </xf>
    <xf numFmtId="0" fontId="40" fillId="0" borderId="0" xfId="45" applyFont="1" applyAlignment="1">
      <alignment horizontal="right"/>
    </xf>
    <xf numFmtId="4" fontId="40" fillId="0" borderId="0" xfId="45" applyNumberFormat="1" applyFont="1" applyAlignment="1">
      <alignment vertical="center"/>
    </xf>
    <xf numFmtId="0" fontId="40" fillId="32" borderId="29" xfId="45" applyFont="1" applyFill="1" applyBorder="1" applyAlignment="1">
      <alignment horizontal="left" vertical="center"/>
    </xf>
    <xf numFmtId="0" fontId="40" fillId="32" borderId="4" xfId="45" applyFont="1" applyFill="1" applyBorder="1" applyAlignment="1">
      <alignment horizontal="left" vertical="center"/>
    </xf>
    <xf numFmtId="0" fontId="40" fillId="32" borderId="4" xfId="45" applyFont="1" applyFill="1" applyBorder="1" applyAlignment="1">
      <alignment horizontal="right"/>
    </xf>
    <xf numFmtId="43" fontId="40" fillId="32" borderId="4" xfId="47" applyNumberFormat="1" applyFont="1" applyFill="1" applyBorder="1" applyAlignment="1">
      <alignment horizontal="left" vertical="center"/>
    </xf>
    <xf numFmtId="4" fontId="40" fillId="32" borderId="4" xfId="45" applyNumberFormat="1" applyFont="1" applyFill="1" applyBorder="1" applyAlignment="1">
      <alignment vertical="center"/>
    </xf>
    <xf numFmtId="0" fontId="40" fillId="32" borderId="29" xfId="45" applyFont="1" applyFill="1" applyBorder="1" applyAlignment="1">
      <alignment vertical="center"/>
    </xf>
    <xf numFmtId="0" fontId="40" fillId="32" borderId="4" xfId="45" applyFont="1" applyFill="1" applyBorder="1" applyAlignment="1">
      <alignment vertical="center"/>
    </xf>
    <xf numFmtId="0" fontId="42" fillId="32" borderId="29" xfId="45" applyFont="1" applyFill="1" applyBorder="1" applyAlignment="1">
      <alignment horizontal="left" vertical="center"/>
    </xf>
    <xf numFmtId="0" fontId="42" fillId="32" borderId="4" xfId="45" applyFont="1" applyFill="1" applyBorder="1" applyAlignment="1">
      <alignment horizontal="left" vertical="center"/>
    </xf>
    <xf numFmtId="10" fontId="40" fillId="32" borderId="4" xfId="46" applyNumberFormat="1" applyFont="1" applyFill="1" applyBorder="1" applyAlignment="1">
      <alignment vertical="center"/>
    </xf>
    <xf numFmtId="43" fontId="40" fillId="32" borderId="4" xfId="47" applyNumberFormat="1" applyFont="1" applyFill="1" applyBorder="1" applyAlignment="1">
      <alignment vertical="center"/>
    </xf>
    <xf numFmtId="10" fontId="40" fillId="32" borderId="28" xfId="45" applyNumberFormat="1" applyFont="1" applyFill="1" applyBorder="1" applyAlignment="1">
      <alignment horizontal="center" vertical="center"/>
    </xf>
    <xf numFmtId="10" fontId="40" fillId="32" borderId="28" xfId="46" applyNumberFormat="1" applyFont="1" applyFill="1" applyBorder="1" applyAlignment="1">
      <alignment horizontal="center" vertical="center"/>
    </xf>
    <xf numFmtId="1" fontId="41" fillId="34" borderId="28" xfId="45" applyNumberFormat="1" applyFont="1" applyFill="1" applyBorder="1" applyAlignment="1">
      <alignment horizontal="center" vertical="center"/>
    </xf>
    <xf numFmtId="0" fontId="41" fillId="34" borderId="28" xfId="45" applyFont="1" applyFill="1" applyBorder="1" applyAlignment="1">
      <alignment horizontal="left" vertical="center"/>
    </xf>
    <xf numFmtId="4" fontId="41" fillId="34" borderId="28" xfId="46" applyNumberFormat="1" applyFont="1" applyFill="1" applyBorder="1" applyAlignment="1">
      <alignment horizontal="center" vertical="center"/>
    </xf>
    <xf numFmtId="0" fontId="33" fillId="0" borderId="0" xfId="45" applyFont="1" applyAlignment="1">
      <alignment horizontal="left" vertical="center"/>
    </xf>
    <xf numFmtId="0" fontId="34" fillId="0" borderId="0" xfId="45" applyFont="1" applyAlignment="1">
      <alignment horizontal="left" vertical="center"/>
    </xf>
    <xf numFmtId="0" fontId="34" fillId="0" borderId="0" xfId="45" applyFont="1"/>
    <xf numFmtId="0" fontId="33" fillId="0" borderId="0" xfId="45" applyFont="1" applyAlignment="1">
      <alignment horizontal="right" vertical="center"/>
    </xf>
    <xf numFmtId="14" fontId="34" fillId="0" borderId="0" xfId="49" applyNumberFormat="1" applyFont="1" applyAlignment="1">
      <alignment horizontal="center" vertical="center"/>
    </xf>
    <xf numFmtId="0" fontId="34" fillId="0" borderId="0" xfId="49" applyFont="1" applyAlignment="1">
      <alignment horizontal="center" vertical="center"/>
    </xf>
    <xf numFmtId="0" fontId="50" fillId="0" borderId="0" xfId="45" applyFont="1" applyAlignment="1">
      <alignment horizontal="left" vertical="center"/>
    </xf>
    <xf numFmtId="0" fontId="40" fillId="0" borderId="0" xfId="0" applyFont="1"/>
    <xf numFmtId="0" fontId="40" fillId="0" borderId="0" xfId="45" applyFont="1"/>
    <xf numFmtId="0" fontId="40" fillId="0" borderId="0" xfId="49" applyFont="1" applyAlignment="1">
      <alignment horizontal="center" vertical="center"/>
    </xf>
    <xf numFmtId="0" fontId="34" fillId="0" borderId="4" xfId="49" applyFont="1" applyBorder="1" applyAlignment="1">
      <alignment horizontal="center" vertical="center"/>
    </xf>
    <xf numFmtId="0" fontId="34" fillId="0" borderId="30" xfId="49" applyFont="1" applyBorder="1" applyAlignment="1">
      <alignment horizontal="center" vertical="center"/>
    </xf>
    <xf numFmtId="0" fontId="34" fillId="0" borderId="10" xfId="49" applyFont="1" applyBorder="1" applyAlignment="1">
      <alignment horizontal="center" vertical="center"/>
    </xf>
    <xf numFmtId="0" fontId="34" fillId="0" borderId="11" xfId="49" applyFont="1" applyBorder="1" applyAlignment="1">
      <alignment horizontal="center" vertical="center"/>
    </xf>
    <xf numFmtId="0" fontId="34" fillId="0" borderId="12" xfId="49" applyFont="1" applyBorder="1" applyAlignment="1">
      <alignment horizontal="center" vertical="center"/>
    </xf>
    <xf numFmtId="1" fontId="50" fillId="0" borderId="0" xfId="45" applyNumberFormat="1" applyFont="1" applyAlignment="1">
      <alignment horizontal="center" vertical="center"/>
    </xf>
    <xf numFmtId="0" fontId="51" fillId="0" borderId="0" xfId="45" applyFont="1" applyAlignment="1">
      <alignment horizontal="left" vertical="center"/>
    </xf>
    <xf numFmtId="0" fontId="50" fillId="0" borderId="0" xfId="45" applyFont="1" applyAlignment="1">
      <alignment horizontal="right"/>
    </xf>
    <xf numFmtId="43" fontId="50" fillId="0" borderId="0" xfId="47" applyNumberFormat="1" applyFont="1" applyAlignment="1">
      <alignment horizontal="center" vertical="center"/>
    </xf>
    <xf numFmtId="4" fontId="50" fillId="0" borderId="0" xfId="45" applyNumberFormat="1" applyFont="1" applyAlignment="1">
      <alignment vertical="center"/>
    </xf>
    <xf numFmtId="4" fontId="50" fillId="0" borderId="0" xfId="46" applyNumberFormat="1" applyFont="1" applyAlignment="1">
      <alignment vertical="center"/>
    </xf>
    <xf numFmtId="3" fontId="34" fillId="0" borderId="0" xfId="49" applyNumberFormat="1" applyFont="1" applyAlignment="1">
      <alignment horizontal="left" vertical="center"/>
    </xf>
    <xf numFmtId="0" fontId="34" fillId="0" borderId="0" xfId="49" applyFont="1" applyAlignment="1">
      <alignment horizontal="left" vertical="center"/>
    </xf>
    <xf numFmtId="0" fontId="37" fillId="35" borderId="29" xfId="45" applyFont="1" applyFill="1" applyBorder="1" applyAlignment="1">
      <alignment horizontal="center" vertical="center"/>
    </xf>
    <xf numFmtId="0" fontId="37" fillId="35" borderId="29" xfId="45" applyFont="1" applyFill="1" applyBorder="1" applyAlignment="1">
      <alignment vertical="center"/>
    </xf>
    <xf numFmtId="0" fontId="36" fillId="35" borderId="4" xfId="45" applyFont="1" applyFill="1" applyBorder="1" applyAlignment="1">
      <alignment vertical="center"/>
    </xf>
    <xf numFmtId="0" fontId="36" fillId="35" borderId="4" xfId="45" applyFont="1" applyFill="1" applyBorder="1" applyAlignment="1">
      <alignment horizontal="right" vertical="center"/>
    </xf>
    <xf numFmtId="0" fontId="36" fillId="35" borderId="4" xfId="45" applyFont="1" applyFill="1" applyBorder="1" applyAlignment="1">
      <alignment horizontal="center" vertical="center"/>
    </xf>
    <xf numFmtId="167" fontId="36" fillId="35" borderId="4" xfId="45" applyNumberFormat="1" applyFont="1" applyFill="1" applyBorder="1" applyAlignment="1">
      <alignment horizontal="center" vertical="center"/>
    </xf>
    <xf numFmtId="4" fontId="36" fillId="35" borderId="30" xfId="45" applyNumberFormat="1" applyFont="1" applyFill="1" applyBorder="1" applyAlignment="1">
      <alignment horizontal="center" vertical="center"/>
    </xf>
    <xf numFmtId="0" fontId="32" fillId="0" borderId="30" xfId="0" applyFont="1" applyBorder="1" applyAlignment="1">
      <alignment horizontal="left" vertical="center" wrapText="1"/>
    </xf>
    <xf numFmtId="0" fontId="32" fillId="0" borderId="4" xfId="0" applyFont="1" applyBorder="1" applyAlignment="1">
      <alignment horizontal="left" vertical="center"/>
    </xf>
    <xf numFmtId="0" fontId="32" fillId="0" borderId="30" xfId="0" applyFont="1" applyBorder="1" applyAlignment="1">
      <alignment horizontal="left" vertical="center"/>
    </xf>
    <xf numFmtId="0" fontId="31" fillId="0" borderId="29" xfId="0" applyFont="1" applyBorder="1" applyAlignment="1">
      <alignment horizontal="left" vertical="center" wrapText="1"/>
    </xf>
    <xf numFmtId="0" fontId="32" fillId="0" borderId="29" xfId="0" applyFont="1" applyBorder="1" applyAlignment="1">
      <alignment vertical="center" wrapText="1"/>
    </xf>
    <xf numFmtId="0" fontId="32" fillId="0" borderId="4" xfId="0" applyFont="1" applyBorder="1" applyAlignment="1">
      <alignment vertical="center"/>
    </xf>
    <xf numFmtId="0" fontId="31" fillId="0" borderId="4" xfId="0" applyFont="1" applyBorder="1" applyAlignment="1">
      <alignment vertical="center"/>
    </xf>
    <xf numFmtId="10" fontId="32" fillId="0" borderId="28" xfId="0" applyNumberFormat="1" applyFont="1" applyBorder="1" applyAlignment="1">
      <alignment horizontal="center" vertical="center"/>
    </xf>
    <xf numFmtId="10" fontId="32" fillId="0" borderId="28" xfId="34" applyNumberFormat="1" applyFont="1" applyFill="1" applyBorder="1" applyAlignment="1">
      <alignment horizontal="center" vertical="center"/>
    </xf>
    <xf numFmtId="0" fontId="32" fillId="0" borderId="10" xfId="0" applyFont="1" applyBorder="1" applyAlignment="1">
      <alignment horizontal="center" vertical="center"/>
    </xf>
    <xf numFmtId="0" fontId="32" fillId="0" borderId="11" xfId="0" applyFont="1" applyBorder="1" applyAlignment="1">
      <alignment horizontal="center" vertical="center"/>
    </xf>
    <xf numFmtId="0" fontId="32" fillId="0" borderId="8" xfId="0" applyFont="1" applyBorder="1" applyAlignment="1">
      <alignment horizontal="center" vertical="center"/>
    </xf>
    <xf numFmtId="0" fontId="32" fillId="0" borderId="12" xfId="0" applyFont="1" applyBorder="1" applyAlignment="1">
      <alignment horizontal="center" vertical="center"/>
    </xf>
    <xf numFmtId="3" fontId="32" fillId="0" borderId="0" xfId="0" applyNumberFormat="1" applyFont="1" applyAlignment="1">
      <alignment horizontal="center" vertical="center"/>
    </xf>
    <xf numFmtId="0" fontId="31" fillId="0" borderId="0" xfId="0" applyFont="1" applyAlignment="1">
      <alignment horizontal="center" vertical="center" wrapText="1"/>
    </xf>
    <xf numFmtId="0" fontId="32" fillId="0" borderId="0" xfId="0" applyFont="1" applyAlignment="1">
      <alignment horizontal="left" vertical="center"/>
    </xf>
    <xf numFmtId="0" fontId="31" fillId="34" borderId="28" xfId="0" applyFont="1" applyFill="1" applyBorder="1" applyAlignment="1">
      <alignment horizontal="left" vertical="center"/>
    </xf>
    <xf numFmtId="4" fontId="31" fillId="34" borderId="28" xfId="0" applyNumberFormat="1" applyFont="1" applyFill="1" applyBorder="1" applyAlignment="1">
      <alignment horizontal="center" vertical="center"/>
    </xf>
    <xf numFmtId="4" fontId="32" fillId="0" borderId="28" xfId="0" applyNumberFormat="1" applyFont="1" applyBorder="1" applyAlignment="1">
      <alignment horizontal="center" vertical="center"/>
    </xf>
    <xf numFmtId="10" fontId="36" fillId="0" borderId="28" xfId="34" applyNumberFormat="1" applyFont="1" applyBorder="1" applyAlignment="1">
      <alignment horizontal="center" vertical="center"/>
    </xf>
    <xf numFmtId="0" fontId="54" fillId="0" borderId="32" xfId="90"/>
    <xf numFmtId="0" fontId="32" fillId="0" borderId="29" xfId="0" applyFont="1" applyBorder="1" applyAlignment="1">
      <alignment horizontal="center" vertical="center"/>
    </xf>
    <xf numFmtId="0" fontId="32" fillId="0" borderId="30" xfId="0" applyFont="1" applyBorder="1" applyAlignment="1">
      <alignment horizontal="center" vertical="center"/>
    </xf>
    <xf numFmtId="0" fontId="55" fillId="0" borderId="32" xfId="90" applyFont="1"/>
    <xf numFmtId="0" fontId="56" fillId="40" borderId="34" xfId="90" applyFont="1" applyFill="1" applyBorder="1" applyAlignment="1">
      <alignment horizontal="center" vertical="center" wrapText="1"/>
    </xf>
    <xf numFmtId="0" fontId="56" fillId="40" borderId="35" xfId="90" applyFont="1" applyFill="1" applyBorder="1" applyAlignment="1">
      <alignment horizontal="center" vertical="center" wrapText="1"/>
    </xf>
    <xf numFmtId="0" fontId="56" fillId="40" borderId="36" xfId="90" applyFont="1" applyFill="1" applyBorder="1" applyAlignment="1">
      <alignment horizontal="center" vertical="center" wrapText="1"/>
    </xf>
    <xf numFmtId="0" fontId="0" fillId="0" borderId="32" xfId="0" applyBorder="1"/>
    <xf numFmtId="0" fontId="61" fillId="37" borderId="0" xfId="0" applyFont="1" applyFill="1" applyAlignment="1">
      <alignment horizontal="center"/>
    </xf>
    <xf numFmtId="0" fontId="62" fillId="0" borderId="0" xfId="0" applyFont="1"/>
    <xf numFmtId="0" fontId="62" fillId="0" borderId="32" xfId="0" applyFont="1" applyBorder="1"/>
    <xf numFmtId="0" fontId="62" fillId="0" borderId="32" xfId="0" applyFont="1" applyBorder="1" applyAlignment="1">
      <alignment horizontal="center"/>
    </xf>
    <xf numFmtId="0" fontId="56" fillId="37" borderId="45" xfId="0" applyFont="1" applyFill="1" applyBorder="1" applyAlignment="1">
      <alignment horizontal="center" vertical="center"/>
    </xf>
    <xf numFmtId="0" fontId="56" fillId="37" borderId="45" xfId="0" applyFont="1" applyFill="1" applyBorder="1" applyAlignment="1">
      <alignment horizontal="center" vertical="center" wrapText="1"/>
    </xf>
    <xf numFmtId="0" fontId="56" fillId="0" borderId="32" xfId="0" applyFont="1" applyBorder="1" applyAlignment="1">
      <alignment horizontal="center" vertical="center"/>
    </xf>
    <xf numFmtId="0" fontId="56" fillId="0" borderId="32" xfId="0" applyFont="1" applyBorder="1" applyAlignment="1">
      <alignment horizontal="center" vertical="center" wrapText="1"/>
    </xf>
    <xf numFmtId="0" fontId="63" fillId="38" borderId="31" xfId="0" applyFont="1" applyFill="1" applyBorder="1" applyAlignment="1">
      <alignment horizontal="center" vertical="center"/>
    </xf>
    <xf numFmtId="0" fontId="63" fillId="38" borderId="31" xfId="0" applyFont="1" applyFill="1" applyBorder="1" applyAlignment="1">
      <alignment horizontal="left" vertical="center"/>
    </xf>
    <xf numFmtId="167" fontId="63" fillId="38" borderId="31" xfId="0" applyNumberFormat="1" applyFont="1" applyFill="1" applyBorder="1" applyAlignment="1">
      <alignment horizontal="center" vertical="center"/>
    </xf>
    <xf numFmtId="0" fontId="62" fillId="0" borderId="31" xfId="0" applyFont="1" applyBorder="1" applyAlignment="1">
      <alignment horizontal="center" vertical="center"/>
    </xf>
    <xf numFmtId="0" fontId="62" fillId="0" borderId="31" xfId="0" applyFont="1" applyBorder="1" applyAlignment="1">
      <alignment vertical="center"/>
    </xf>
    <xf numFmtId="0" fontId="62" fillId="0" borderId="31" xfId="0" applyFont="1" applyBorder="1" applyAlignment="1">
      <alignment vertical="center" wrapText="1"/>
    </xf>
    <xf numFmtId="167" fontId="62" fillId="0" borderId="31" xfId="0" applyNumberFormat="1" applyFont="1" applyBorder="1" applyAlignment="1">
      <alignment horizontal="center" vertical="center"/>
    </xf>
    <xf numFmtId="0" fontId="62" fillId="0" borderId="32" xfId="0" applyFont="1" applyBorder="1" applyAlignment="1">
      <alignment horizontal="center" vertical="center"/>
    </xf>
    <xf numFmtId="0" fontId="62" fillId="0" borderId="32" xfId="0" applyFont="1" applyBorder="1" applyAlignment="1">
      <alignment vertical="center"/>
    </xf>
    <xf numFmtId="0" fontId="62" fillId="0" borderId="32" xfId="0" applyFont="1" applyBorder="1" applyAlignment="1">
      <alignment vertical="center" wrapText="1"/>
    </xf>
    <xf numFmtId="167" fontId="62" fillId="0" borderId="32" xfId="0" applyNumberFormat="1" applyFont="1" applyBorder="1" applyAlignment="1">
      <alignment horizontal="center" vertical="center"/>
    </xf>
    <xf numFmtId="0" fontId="63" fillId="38" borderId="42" xfId="0" applyFont="1" applyFill="1" applyBorder="1" applyAlignment="1">
      <alignment horizontal="left" vertical="center"/>
    </xf>
    <xf numFmtId="0" fontId="63" fillId="38" borderId="43" xfId="0" applyFont="1" applyFill="1" applyBorder="1" applyAlignment="1">
      <alignment horizontal="left" vertical="center"/>
    </xf>
    <xf numFmtId="0" fontId="63" fillId="38" borderId="44" xfId="0" applyFont="1" applyFill="1" applyBorder="1" applyAlignment="1">
      <alignment horizontal="left" vertical="center"/>
    </xf>
    <xf numFmtId="167" fontId="56" fillId="37" borderId="0" xfId="0" applyNumberFormat="1" applyFont="1" applyFill="1" applyAlignment="1">
      <alignment horizontal="center" vertical="center"/>
    </xf>
    <xf numFmtId="0" fontId="62" fillId="0" borderId="0" xfId="0" applyFont="1" applyAlignment="1">
      <alignment vertical="center"/>
    </xf>
    <xf numFmtId="0" fontId="62" fillId="0" borderId="0" xfId="0" applyFont="1" applyAlignment="1">
      <alignment vertical="center" wrapText="1"/>
    </xf>
    <xf numFmtId="0" fontId="62" fillId="0" borderId="0" xfId="0" applyFont="1" applyAlignment="1">
      <alignment horizontal="center" vertical="center"/>
    </xf>
    <xf numFmtId="0" fontId="64" fillId="0" borderId="32" xfId="45" applyFont="1" applyBorder="1" applyAlignment="1">
      <alignment horizontal="left" vertical="center" wrapText="1"/>
    </xf>
    <xf numFmtId="0" fontId="64" fillId="0" borderId="0" xfId="45" applyFont="1"/>
    <xf numFmtId="0" fontId="62" fillId="0" borderId="0" xfId="0" applyFont="1" applyAlignment="1">
      <alignment horizontal="center"/>
    </xf>
    <xf numFmtId="0" fontId="55" fillId="0" borderId="32" xfId="90" applyFont="1" applyAlignment="1">
      <alignment horizontal="center"/>
    </xf>
    <xf numFmtId="0" fontId="56" fillId="40" borderId="31" xfId="90" applyFont="1" applyFill="1" applyBorder="1" applyAlignment="1">
      <alignment horizontal="center" vertical="center" wrapText="1"/>
    </xf>
    <xf numFmtId="0" fontId="58" fillId="43" borderId="31" xfId="90" applyFont="1" applyFill="1" applyBorder="1" applyAlignment="1">
      <alignment vertical="center"/>
    </xf>
    <xf numFmtId="4" fontId="58" fillId="43" borderId="31" xfId="90" applyNumberFormat="1" applyFont="1" applyFill="1" applyBorder="1" applyAlignment="1">
      <alignment vertical="center"/>
    </xf>
    <xf numFmtId="0" fontId="59" fillId="44" borderId="31" xfId="90" applyFont="1" applyFill="1" applyBorder="1"/>
    <xf numFmtId="4" fontId="59" fillId="44" borderId="31" xfId="90" applyNumberFormat="1" applyFont="1" applyFill="1" applyBorder="1"/>
    <xf numFmtId="0" fontId="59" fillId="39" borderId="31" xfId="90" applyFont="1" applyFill="1" applyBorder="1"/>
    <xf numFmtId="4" fontId="59" fillId="39" borderId="31" xfId="90" applyNumberFormat="1" applyFont="1" applyFill="1" applyBorder="1"/>
    <xf numFmtId="0" fontId="58" fillId="41" borderId="31" xfId="90" applyFont="1" applyFill="1" applyBorder="1" applyAlignment="1">
      <alignment horizontal="center" vertical="center" wrapText="1"/>
    </xf>
    <xf numFmtId="168" fontId="58" fillId="41" borderId="31" xfId="90" applyNumberFormat="1" applyFont="1" applyFill="1" applyBorder="1" applyAlignment="1">
      <alignment horizontal="center" vertical="center" wrapText="1"/>
    </xf>
    <xf numFmtId="0" fontId="57" fillId="42" borderId="31" xfId="90" applyFont="1" applyFill="1" applyBorder="1" applyAlignment="1">
      <alignment horizontal="center" vertical="center"/>
    </xf>
    <xf numFmtId="9" fontId="58" fillId="43" borderId="31" xfId="90" applyNumberFormat="1" applyFont="1" applyFill="1" applyBorder="1" applyAlignment="1">
      <alignment vertical="center"/>
    </xf>
    <xf numFmtId="0" fontId="57" fillId="42" borderId="42" xfId="90" applyFont="1" applyFill="1" applyBorder="1" applyAlignment="1">
      <alignment horizontal="center" vertical="center"/>
    </xf>
    <xf numFmtId="9" fontId="58" fillId="43" borderId="42" xfId="90" applyNumberFormat="1" applyFont="1" applyFill="1" applyBorder="1" applyAlignment="1">
      <alignment vertical="center"/>
    </xf>
    <xf numFmtId="0" fontId="56" fillId="40" borderId="46" xfId="90" applyFont="1" applyFill="1" applyBorder="1" applyAlignment="1">
      <alignment horizontal="center" vertical="center" wrapText="1"/>
    </xf>
    <xf numFmtId="0" fontId="56" fillId="40" borderId="45" xfId="90" applyFont="1" applyFill="1" applyBorder="1" applyAlignment="1">
      <alignment horizontal="center" vertical="center" wrapText="1"/>
    </xf>
    <xf numFmtId="0" fontId="56" fillId="37" borderId="32" xfId="0" applyFont="1" applyFill="1" applyBorder="1" applyAlignment="1">
      <alignment horizontal="center" vertical="center"/>
    </xf>
    <xf numFmtId="10" fontId="62" fillId="0" borderId="32" xfId="0" applyNumberFormat="1" applyFont="1" applyBorder="1" applyAlignment="1">
      <alignment horizontal="center" vertical="center"/>
    </xf>
    <xf numFmtId="10" fontId="56" fillId="37" borderId="0" xfId="0" applyNumberFormat="1" applyFont="1" applyFill="1" applyAlignment="1">
      <alignment horizontal="center" vertical="center"/>
    </xf>
    <xf numFmtId="10" fontId="63" fillId="38" borderId="31" xfId="0" applyNumberFormat="1" applyFont="1" applyFill="1" applyBorder="1" applyAlignment="1">
      <alignment horizontal="center" vertical="center"/>
    </xf>
    <xf numFmtId="10" fontId="62" fillId="0" borderId="31" xfId="0" applyNumberFormat="1" applyFont="1" applyBorder="1" applyAlignment="1">
      <alignment horizontal="center" vertical="center"/>
    </xf>
    <xf numFmtId="167" fontId="63" fillId="38" borderId="42" xfId="0" applyNumberFormat="1" applyFont="1" applyFill="1" applyBorder="1" applyAlignment="1">
      <alignment horizontal="center" vertical="center"/>
    </xf>
    <xf numFmtId="167" fontId="62" fillId="0" borderId="42" xfId="0" applyNumberFormat="1" applyFont="1" applyBorder="1" applyAlignment="1">
      <alignment horizontal="center" vertical="center"/>
    </xf>
    <xf numFmtId="0" fontId="29" fillId="36" borderId="0" xfId="0" applyFont="1" applyFill="1" applyAlignment="1">
      <alignment horizontal="center" vertical="center"/>
    </xf>
    <xf numFmtId="0" fontId="29" fillId="36" borderId="4" xfId="45" applyFont="1" applyFill="1" applyBorder="1" applyAlignment="1">
      <alignment horizontal="center" vertical="center"/>
    </xf>
    <xf numFmtId="14" fontId="29" fillId="36" borderId="30" xfId="45" applyNumberFormat="1" applyFont="1" applyFill="1" applyBorder="1" applyAlignment="1">
      <alignment horizontal="center" vertical="center"/>
    </xf>
    <xf numFmtId="0" fontId="29" fillId="36" borderId="28" xfId="45" applyFont="1" applyFill="1" applyBorder="1" applyAlignment="1">
      <alignment horizontal="center" vertical="center"/>
    </xf>
    <xf numFmtId="0" fontId="29" fillId="36" borderId="28" xfId="45" applyFont="1" applyFill="1" applyBorder="1" applyAlignment="1">
      <alignment horizontal="center" vertical="center" wrapText="1"/>
    </xf>
    <xf numFmtId="4" fontId="29" fillId="36" borderId="28" xfId="45" applyNumberFormat="1" applyFont="1" applyFill="1" applyBorder="1" applyAlignment="1">
      <alignment horizontal="center" vertical="center" wrapText="1"/>
    </xf>
    <xf numFmtId="10" fontId="36" fillId="0" borderId="32" xfId="34" applyNumberFormat="1" applyFont="1" applyFill="1" applyBorder="1" applyAlignment="1">
      <alignment horizontal="center" vertical="center"/>
    </xf>
    <xf numFmtId="0" fontId="36" fillId="36" borderId="0" xfId="45" applyFont="1" applyFill="1" applyAlignment="1">
      <alignment horizontal="center" vertical="center"/>
    </xf>
    <xf numFmtId="0" fontId="29" fillId="36" borderId="28" xfId="45" applyFont="1" applyFill="1" applyBorder="1" applyAlignment="1">
      <alignment vertical="center"/>
    </xf>
    <xf numFmtId="4" fontId="29" fillId="36" borderId="28" xfId="45" applyNumberFormat="1" applyFont="1" applyFill="1" applyBorder="1" applyAlignment="1">
      <alignment horizontal="right" vertical="center"/>
    </xf>
    <xf numFmtId="167" fontId="29" fillId="36" borderId="28" xfId="45" applyNumberFormat="1" applyFont="1" applyFill="1" applyBorder="1" applyAlignment="1">
      <alignment horizontal="center" vertical="center"/>
    </xf>
    <xf numFmtId="10" fontId="29" fillId="36" borderId="28" xfId="34" applyNumberFormat="1" applyFont="1" applyFill="1" applyBorder="1" applyAlignment="1">
      <alignment horizontal="center" vertical="center"/>
    </xf>
    <xf numFmtId="0" fontId="29" fillId="36" borderId="0" xfId="0" applyFont="1" applyFill="1" applyAlignment="1">
      <alignment vertical="center" wrapText="1"/>
    </xf>
    <xf numFmtId="0" fontId="31" fillId="0" borderId="0" xfId="0" applyFont="1" applyAlignment="1">
      <alignment vertical="center"/>
    </xf>
    <xf numFmtId="0" fontId="31" fillId="0" borderId="0" xfId="0" applyFont="1" applyAlignment="1">
      <alignment vertical="center" wrapText="1"/>
    </xf>
    <xf numFmtId="0" fontId="31" fillId="0" borderId="0" xfId="0" applyFont="1" applyAlignment="1">
      <alignment horizontal="center" vertical="center"/>
    </xf>
    <xf numFmtId="0" fontId="31" fillId="0" borderId="28" xfId="0" applyFont="1" applyBorder="1" applyAlignment="1">
      <alignment horizontal="left" vertical="center" wrapText="1"/>
    </xf>
    <xf numFmtId="0" fontId="31" fillId="0" borderId="0" xfId="0" applyFont="1" applyAlignment="1">
      <alignment horizontal="left" vertical="center"/>
    </xf>
    <xf numFmtId="4" fontId="32" fillId="0" borderId="0" xfId="0" applyNumberFormat="1" applyFont="1" applyAlignment="1">
      <alignment horizontal="center" vertical="center"/>
    </xf>
    <xf numFmtId="0" fontId="29" fillId="36" borderId="28" xfId="0" applyFont="1" applyFill="1" applyBorder="1" applyAlignment="1">
      <alignment horizontal="center" vertical="center"/>
    </xf>
    <xf numFmtId="0" fontId="29" fillId="36" borderId="28" xfId="0" applyFont="1" applyFill="1" applyBorder="1" applyAlignment="1">
      <alignment vertical="center"/>
    </xf>
    <xf numFmtId="0" fontId="31" fillId="0" borderId="30" xfId="0" applyFont="1" applyBorder="1" applyAlignment="1">
      <alignment horizontal="center" vertical="center"/>
    </xf>
    <xf numFmtId="10" fontId="32" fillId="0" borderId="0" xfId="34" applyNumberFormat="1" applyFont="1" applyAlignment="1">
      <alignment horizontal="left" vertical="center"/>
    </xf>
    <xf numFmtId="0" fontId="29" fillId="36" borderId="10" xfId="0" applyFont="1" applyFill="1" applyBorder="1" applyAlignment="1">
      <alignment horizontal="center" vertical="center"/>
    </xf>
    <xf numFmtId="0" fontId="29" fillId="36" borderId="10" xfId="0" applyFont="1" applyFill="1" applyBorder="1" applyAlignment="1">
      <alignment horizontal="left" vertical="center"/>
    </xf>
    <xf numFmtId="4" fontId="29" fillId="36" borderId="10" xfId="0" applyNumberFormat="1" applyFont="1" applyFill="1" applyBorder="1" applyAlignment="1">
      <alignment horizontal="center" vertical="center"/>
    </xf>
    <xf numFmtId="0" fontId="32" fillId="0" borderId="7" xfId="0" applyFont="1" applyBorder="1" applyAlignment="1">
      <alignment horizontal="left" vertical="center"/>
    </xf>
    <xf numFmtId="4" fontId="32" fillId="0" borderId="12" xfId="0" applyNumberFormat="1" applyFont="1" applyBorder="1" applyAlignment="1">
      <alignment horizontal="center" vertical="center"/>
    </xf>
    <xf numFmtId="0" fontId="32" fillId="0" borderId="6" xfId="0" applyFont="1" applyBorder="1" applyAlignment="1">
      <alignment horizontal="left" vertical="center"/>
    </xf>
    <xf numFmtId="4" fontId="32" fillId="0" borderId="10" xfId="0" applyNumberFormat="1" applyFont="1" applyBorder="1" applyAlignment="1">
      <alignment horizontal="center" vertical="center"/>
    </xf>
    <xf numFmtId="4" fontId="31" fillId="33" borderId="28" xfId="0" applyNumberFormat="1" applyFont="1" applyFill="1" applyBorder="1" applyAlignment="1">
      <alignment horizontal="center" vertical="center"/>
    </xf>
    <xf numFmtId="10" fontId="32" fillId="0" borderId="0" xfId="50" applyNumberFormat="1" applyFont="1" applyAlignment="1">
      <alignment horizontal="center" vertical="center"/>
    </xf>
    <xf numFmtId="2" fontId="29" fillId="36" borderId="28" xfId="50" applyNumberFormat="1" applyFont="1" applyFill="1" applyBorder="1" applyAlignment="1">
      <alignment horizontal="center" vertical="center"/>
    </xf>
    <xf numFmtId="4" fontId="29" fillId="36" borderId="28" xfId="0" applyNumberFormat="1" applyFont="1" applyFill="1" applyBorder="1" applyAlignment="1">
      <alignment horizontal="center" vertical="center"/>
    </xf>
    <xf numFmtId="3" fontId="39" fillId="36" borderId="0" xfId="0" applyNumberFormat="1" applyFont="1" applyFill="1" applyAlignment="1">
      <alignment horizontal="center" vertical="center"/>
    </xf>
    <xf numFmtId="0" fontId="32" fillId="0" borderId="3" xfId="0" applyFont="1" applyBorder="1" applyAlignment="1">
      <alignment horizontal="left" vertical="center"/>
    </xf>
    <xf numFmtId="10" fontId="32" fillId="0" borderId="30" xfId="34" applyNumberFormat="1" applyFont="1" applyFill="1" applyBorder="1" applyAlignment="1">
      <alignment horizontal="center" vertical="center"/>
    </xf>
    <xf numFmtId="10" fontId="32" fillId="0" borderId="30" xfId="0" applyNumberFormat="1" applyFont="1" applyBorder="1" applyAlignment="1">
      <alignment horizontal="center" vertical="center"/>
    </xf>
    <xf numFmtId="10" fontId="32" fillId="0" borderId="6" xfId="0" applyNumberFormat="1" applyFont="1" applyBorder="1" applyAlignment="1">
      <alignment horizontal="center" vertical="center"/>
    </xf>
    <xf numFmtId="4" fontId="29" fillId="36" borderId="28" xfId="46" applyNumberFormat="1" applyFont="1" applyFill="1" applyBorder="1" applyAlignment="1">
      <alignment horizontal="center" vertical="center"/>
    </xf>
    <xf numFmtId="164" fontId="29" fillId="36" borderId="0" xfId="79" applyFont="1" applyFill="1" applyAlignment="1">
      <alignment horizontal="center" vertical="center"/>
    </xf>
    <xf numFmtId="0" fontId="32" fillId="0" borderId="9" xfId="0" applyFont="1" applyBorder="1" applyAlignment="1">
      <alignment vertical="center" wrapText="1"/>
    </xf>
    <xf numFmtId="0" fontId="32" fillId="0" borderId="3" xfId="0" applyFont="1" applyBorder="1" applyAlignment="1">
      <alignment vertical="center"/>
    </xf>
    <xf numFmtId="0" fontId="32" fillId="0" borderId="6" xfId="0" applyFont="1" applyBorder="1" applyAlignment="1">
      <alignment horizontal="center" vertical="center"/>
    </xf>
    <xf numFmtId="0" fontId="32" fillId="0" borderId="2" xfId="0" applyFont="1" applyBorder="1" applyAlignment="1">
      <alignment vertical="center"/>
    </xf>
    <xf numFmtId="0" fontId="32" fillId="0" borderId="7" xfId="0" applyFont="1" applyBorder="1" applyAlignment="1">
      <alignment horizontal="center" vertical="center"/>
    </xf>
    <xf numFmtId="0" fontId="47" fillId="36" borderId="10" xfId="0" applyFont="1" applyFill="1" applyBorder="1" applyAlignment="1">
      <alignment horizontal="center" vertical="center"/>
    </xf>
    <xf numFmtId="10" fontId="40" fillId="0" borderId="32" xfId="46" applyNumberFormat="1" applyFont="1" applyBorder="1" applyAlignment="1">
      <alignment horizontal="left" vertical="center"/>
    </xf>
    <xf numFmtId="43" fontId="40" fillId="0" borderId="32" xfId="47" applyNumberFormat="1" applyFont="1" applyBorder="1" applyAlignment="1">
      <alignment vertical="center"/>
    </xf>
    <xf numFmtId="0" fontId="29" fillId="36" borderId="28" xfId="45" applyFont="1" applyFill="1" applyBorder="1" applyAlignment="1">
      <alignment vertical="center" wrapText="1"/>
    </xf>
    <xf numFmtId="0" fontId="29" fillId="45" borderId="28" xfId="45" applyFont="1" applyFill="1" applyBorder="1" applyAlignment="1">
      <alignment vertical="center" wrapText="1"/>
    </xf>
    <xf numFmtId="0" fontId="29" fillId="36" borderId="0" xfId="32" applyFont="1" applyFill="1" applyAlignment="1">
      <alignment horizontal="left" vertical="center"/>
    </xf>
    <xf numFmtId="0" fontId="37" fillId="34" borderId="30" xfId="45" applyFont="1" applyFill="1" applyBorder="1" applyAlignment="1">
      <alignment horizontal="left" vertical="center"/>
    </xf>
    <xf numFmtId="0" fontId="53" fillId="0" borderId="32" xfId="90" applyFont="1"/>
    <xf numFmtId="0" fontId="53" fillId="0" borderId="37" xfId="90" applyFont="1" applyBorder="1"/>
    <xf numFmtId="168" fontId="53" fillId="0" borderId="32" xfId="90" applyNumberFormat="1" applyFont="1"/>
    <xf numFmtId="168" fontId="53" fillId="0" borderId="38" xfId="90" applyNumberFormat="1" applyFont="1" applyBorder="1"/>
    <xf numFmtId="0" fontId="53" fillId="0" borderId="39" xfId="90" applyFont="1" applyBorder="1"/>
    <xf numFmtId="168" fontId="53" fillId="0" borderId="40" xfId="90" applyNumberFormat="1" applyFont="1" applyBorder="1"/>
    <xf numFmtId="168" fontId="53" fillId="0" borderId="41" xfId="90" applyNumberFormat="1" applyFont="1" applyBorder="1"/>
    <xf numFmtId="0" fontId="53" fillId="0" borderId="37" xfId="90" applyFont="1" applyBorder="1" applyAlignment="1">
      <alignment wrapText="1"/>
    </xf>
    <xf numFmtId="1" fontId="53" fillId="0" borderId="32" xfId="90" applyNumberFormat="1" applyFont="1" applyAlignment="1">
      <alignment wrapText="1"/>
    </xf>
    <xf numFmtId="0" fontId="53" fillId="0" borderId="32" xfId="90" applyFont="1" applyAlignment="1">
      <alignment wrapText="1"/>
    </xf>
    <xf numFmtId="0" fontId="53" fillId="0" borderId="38" xfId="90" applyFont="1" applyBorder="1" applyAlignment="1">
      <alignment wrapText="1"/>
    </xf>
    <xf numFmtId="4" fontId="53" fillId="0" borderId="32" xfId="90" applyNumberFormat="1" applyFont="1" applyAlignment="1">
      <alignment wrapText="1"/>
    </xf>
    <xf numFmtId="0" fontId="53" fillId="0" borderId="39" xfId="90" applyFont="1" applyBorder="1" applyAlignment="1">
      <alignment wrapText="1"/>
    </xf>
    <xf numFmtId="4" fontId="53" fillId="0" borderId="40" xfId="90" applyNumberFormat="1" applyFont="1" applyBorder="1" applyAlignment="1">
      <alignment wrapText="1"/>
    </xf>
    <xf numFmtId="0" fontId="53" fillId="0" borderId="40" xfId="90" applyFont="1" applyBorder="1" applyAlignment="1">
      <alignment wrapText="1"/>
    </xf>
    <xf numFmtId="0" fontId="53" fillId="0" borderId="41" xfId="90" applyFont="1" applyBorder="1" applyAlignment="1">
      <alignment wrapText="1"/>
    </xf>
    <xf numFmtId="0" fontId="53" fillId="0" borderId="31" xfId="90" applyFont="1" applyBorder="1" applyAlignment="1">
      <alignment horizontal="center" wrapText="1"/>
    </xf>
    <xf numFmtId="0" fontId="53" fillId="0" borderId="31" xfId="90" applyFont="1" applyBorder="1" applyAlignment="1">
      <alignment wrapText="1"/>
    </xf>
    <xf numFmtId="0" fontId="53" fillId="0" borderId="31" xfId="90" applyFont="1" applyBorder="1" applyAlignment="1">
      <alignment horizontal="center" vertical="center"/>
    </xf>
    <xf numFmtId="0" fontId="53" fillId="0" borderId="42" xfId="90" applyFont="1" applyBorder="1" applyAlignment="1">
      <alignment horizontal="center" vertical="center"/>
    </xf>
    <xf numFmtId="0" fontId="53" fillId="0" borderId="32" xfId="90" applyFont="1" applyAlignment="1">
      <alignment horizontal="center"/>
    </xf>
    <xf numFmtId="9" fontId="53" fillId="0" borderId="31" xfId="90" applyNumberFormat="1" applyFont="1" applyBorder="1"/>
    <xf numFmtId="9" fontId="53" fillId="0" borderId="42" xfId="90" applyNumberFormat="1" applyFont="1" applyBorder="1"/>
    <xf numFmtId="0" fontId="53" fillId="0" borderId="32" xfId="90" applyFont="1" applyAlignment="1">
      <alignment vertical="center" textRotation="90"/>
    </xf>
    <xf numFmtId="0" fontId="53" fillId="0" borderId="31" xfId="90" applyFont="1" applyBorder="1"/>
    <xf numFmtId="4" fontId="53" fillId="0" borderId="31" xfId="90" applyNumberFormat="1" applyFont="1" applyBorder="1"/>
    <xf numFmtId="168" fontId="53" fillId="0" borderId="31" xfId="90" applyNumberFormat="1" applyFont="1" applyBorder="1"/>
    <xf numFmtId="0" fontId="53" fillId="0" borderId="38" xfId="90" applyFont="1" applyBorder="1"/>
    <xf numFmtId="0" fontId="43" fillId="0" borderId="22" xfId="91" applyFont="1" applyBorder="1"/>
    <xf numFmtId="0" fontId="44" fillId="0" borderId="5" xfId="91" applyFont="1" applyBorder="1" applyAlignment="1">
      <alignment horizontal="center"/>
    </xf>
    <xf numFmtId="0" fontId="43" fillId="0" borderId="5" xfId="91" applyFont="1" applyBorder="1"/>
    <xf numFmtId="0" fontId="43" fillId="0" borderId="23" xfId="91" applyFont="1" applyBorder="1"/>
    <xf numFmtId="0" fontId="28" fillId="0" borderId="32" xfId="91" applyFont="1"/>
    <xf numFmtId="0" fontId="43" fillId="0" borderId="24" xfId="91" applyFont="1" applyBorder="1"/>
    <xf numFmtId="0" fontId="43" fillId="0" borderId="32" xfId="91" applyFont="1"/>
    <xf numFmtId="0" fontId="43" fillId="0" borderId="25" xfId="91" applyFont="1" applyBorder="1"/>
    <xf numFmtId="0" fontId="44" fillId="0" borderId="32" xfId="91" applyFont="1" applyAlignment="1">
      <alignment vertical="center" wrapText="1"/>
    </xf>
    <xf numFmtId="0" fontId="45" fillId="0" borderId="32" xfId="91" applyFont="1" applyAlignment="1">
      <alignment vertical="center" wrapText="1"/>
    </xf>
    <xf numFmtId="0" fontId="44" fillId="0" borderId="32" xfId="91" applyFont="1" applyAlignment="1">
      <alignment vertical="center"/>
    </xf>
    <xf numFmtId="0" fontId="43" fillId="0" borderId="26" xfId="91" applyFont="1" applyBorder="1"/>
    <xf numFmtId="0" fontId="43" fillId="0" borderId="1" xfId="91" applyFont="1" applyBorder="1"/>
    <xf numFmtId="0" fontId="43" fillId="0" borderId="27" xfId="91" applyFont="1" applyBorder="1"/>
    <xf numFmtId="167" fontId="62" fillId="47" borderId="31" xfId="0" applyNumberFormat="1" applyFont="1" applyFill="1" applyBorder="1" applyAlignment="1">
      <alignment horizontal="center" vertical="center"/>
    </xf>
    <xf numFmtId="167" fontId="36" fillId="47" borderId="12" xfId="45" applyNumberFormat="1" applyFont="1" applyFill="1" applyBorder="1" applyAlignment="1">
      <alignment horizontal="center" vertical="center"/>
    </xf>
    <xf numFmtId="167" fontId="36" fillId="47" borderId="28" xfId="45" applyNumberFormat="1" applyFont="1" applyFill="1" applyBorder="1" applyAlignment="1">
      <alignment horizontal="center" vertical="center"/>
    </xf>
    <xf numFmtId="0" fontId="36" fillId="47" borderId="12" xfId="45" applyFont="1" applyFill="1" applyBorder="1" applyAlignment="1">
      <alignment horizontal="center" vertical="center"/>
    </xf>
    <xf numFmtId="4" fontId="36" fillId="47" borderId="12" xfId="45" applyNumberFormat="1" applyFont="1" applyFill="1" applyBorder="1" applyAlignment="1">
      <alignment horizontal="center" vertical="center"/>
    </xf>
    <xf numFmtId="0" fontId="36" fillId="47" borderId="12" xfId="45" applyFont="1" applyFill="1" applyBorder="1" applyAlignment="1">
      <alignment horizontal="center" vertical="center" wrapText="1"/>
    </xf>
    <xf numFmtId="0" fontId="36" fillId="47" borderId="28" xfId="45" applyFont="1" applyFill="1" applyBorder="1" applyAlignment="1">
      <alignment horizontal="center" vertical="center"/>
    </xf>
    <xf numFmtId="0" fontId="36" fillId="47" borderId="28" xfId="45" applyFont="1" applyFill="1" applyBorder="1" applyAlignment="1">
      <alignment horizontal="center" vertical="center" wrapText="1"/>
    </xf>
    <xf numFmtId="1" fontId="36" fillId="47" borderId="28" xfId="45" applyNumberFormat="1" applyFont="1" applyFill="1" applyBorder="1" applyAlignment="1">
      <alignment horizontal="center" vertical="center"/>
    </xf>
    <xf numFmtId="0" fontId="69" fillId="0" borderId="12" xfId="0" applyFont="1" applyBorder="1" applyAlignment="1">
      <alignment vertical="center"/>
    </xf>
    <xf numFmtId="0" fontId="69" fillId="0" borderId="12" xfId="0" applyFont="1" applyBorder="1" applyAlignment="1">
      <alignment vertical="center" wrapText="1"/>
    </xf>
    <xf numFmtId="0" fontId="69" fillId="0" borderId="28" xfId="0" applyFont="1" applyBorder="1" applyAlignment="1">
      <alignment vertical="center" wrapText="1"/>
    </xf>
    <xf numFmtId="0" fontId="69" fillId="0" borderId="28" xfId="0" applyFont="1" applyBorder="1" applyAlignment="1">
      <alignment vertical="center"/>
    </xf>
    <xf numFmtId="0" fontId="62" fillId="47" borderId="31" xfId="0" applyFont="1" applyFill="1" applyBorder="1" applyAlignment="1">
      <alignment vertical="center"/>
    </xf>
    <xf numFmtId="0" fontId="62" fillId="47" borderId="31" xfId="0" applyFont="1" applyFill="1" applyBorder="1" applyAlignment="1">
      <alignment horizontal="right" vertical="center"/>
    </xf>
    <xf numFmtId="0" fontId="32" fillId="47" borderId="29" xfId="0" applyFont="1" applyFill="1" applyBorder="1" applyAlignment="1">
      <alignment horizontal="left" vertical="center" wrapText="1"/>
    </xf>
    <xf numFmtId="17" fontId="32" fillId="47" borderId="8" xfId="0" applyNumberFormat="1" applyFont="1" applyFill="1" applyBorder="1" applyAlignment="1">
      <alignment horizontal="left" vertical="center" wrapText="1"/>
    </xf>
    <xf numFmtId="0" fontId="32" fillId="47" borderId="29" xfId="0" applyFont="1" applyFill="1" applyBorder="1" applyAlignment="1">
      <alignment vertical="center" wrapText="1"/>
    </xf>
    <xf numFmtId="167" fontId="32" fillId="47" borderId="29" xfId="0" applyNumberFormat="1" applyFont="1" applyFill="1" applyBorder="1" applyAlignment="1">
      <alignment horizontal="left" vertical="center" wrapText="1"/>
    </xf>
    <xf numFmtId="4" fontId="32" fillId="47" borderId="28" xfId="0" applyNumberFormat="1" applyFont="1" applyFill="1" applyBorder="1" applyAlignment="1">
      <alignment horizontal="center" vertical="center"/>
    </xf>
    <xf numFmtId="2" fontId="32" fillId="47" borderId="28" xfId="0" applyNumberFormat="1" applyFont="1" applyFill="1" applyBorder="1" applyAlignment="1">
      <alignment horizontal="center" vertical="center"/>
    </xf>
    <xf numFmtId="4" fontId="32" fillId="47" borderId="12" xfId="0" applyNumberFormat="1" applyFont="1" applyFill="1" applyBorder="1" applyAlignment="1">
      <alignment horizontal="center" vertical="center"/>
    </xf>
    <xf numFmtId="4" fontId="32" fillId="47" borderId="10" xfId="0" applyNumberFormat="1" applyFont="1" applyFill="1" applyBorder="1" applyAlignment="1">
      <alignment horizontal="center" vertical="center"/>
    </xf>
    <xf numFmtId="0" fontId="35" fillId="47" borderId="29" xfId="0" applyFont="1" applyFill="1" applyBorder="1" applyAlignment="1">
      <alignment horizontal="left" vertical="center"/>
    </xf>
    <xf numFmtId="167" fontId="35" fillId="47" borderId="29" xfId="0" applyNumberFormat="1" applyFont="1" applyFill="1" applyBorder="1" applyAlignment="1">
      <alignment horizontal="left" vertical="center"/>
    </xf>
    <xf numFmtId="167" fontId="32" fillId="47" borderId="29" xfId="0" applyNumberFormat="1" applyFont="1" applyFill="1" applyBorder="1" applyAlignment="1">
      <alignment horizontal="left" vertical="center"/>
    </xf>
    <xf numFmtId="10" fontId="40" fillId="47" borderId="28" xfId="46" applyNumberFormat="1" applyFont="1" applyFill="1" applyBorder="1" applyAlignment="1">
      <alignment horizontal="center" vertical="center"/>
    </xf>
    <xf numFmtId="0" fontId="29" fillId="36" borderId="0" xfId="0" applyFont="1" applyFill="1" applyAlignment="1">
      <alignment horizontal="center" vertical="center"/>
    </xf>
    <xf numFmtId="0" fontId="29" fillId="36" borderId="0" xfId="0" applyFont="1" applyFill="1" applyAlignment="1">
      <alignment horizontal="center" vertical="center" wrapText="1"/>
    </xf>
    <xf numFmtId="0" fontId="31" fillId="34" borderId="29" xfId="0" applyFont="1" applyFill="1" applyBorder="1" applyAlignment="1">
      <alignment horizontal="center" vertical="center"/>
    </xf>
    <xf numFmtId="0" fontId="31" fillId="34" borderId="30" xfId="0" applyFont="1" applyFill="1" applyBorder="1" applyAlignment="1">
      <alignment horizontal="center" vertical="center"/>
    </xf>
    <xf numFmtId="0" fontId="31" fillId="33" borderId="8" xfId="0" applyFont="1" applyFill="1" applyBorder="1" applyAlignment="1">
      <alignment horizontal="center" vertical="center"/>
    </xf>
    <xf numFmtId="0" fontId="31" fillId="33" borderId="30" xfId="0" applyFont="1" applyFill="1" applyBorder="1" applyAlignment="1">
      <alignment horizontal="center" vertical="center"/>
    </xf>
    <xf numFmtId="0" fontId="29" fillId="36" borderId="28" xfId="0" applyFont="1" applyFill="1" applyBorder="1" applyAlignment="1">
      <alignment horizontal="center" vertical="center"/>
    </xf>
    <xf numFmtId="0" fontId="43" fillId="46" borderId="32" xfId="91" applyFont="1" applyFill="1" applyAlignment="1">
      <alignment horizontal="center"/>
    </xf>
    <xf numFmtId="14" fontId="43" fillId="46" borderId="32" xfId="91" applyNumberFormat="1" applyFont="1" applyFill="1" applyAlignment="1">
      <alignment horizontal="center"/>
    </xf>
    <xf numFmtId="0" fontId="66" fillId="46" borderId="22" xfId="91" applyFont="1" applyFill="1" applyBorder="1" applyAlignment="1">
      <alignment horizontal="center" vertical="center" wrapText="1"/>
    </xf>
    <xf numFmtId="0" fontId="66" fillId="46" borderId="5" xfId="91" applyFont="1" applyFill="1" applyBorder="1" applyAlignment="1">
      <alignment horizontal="center" vertical="center" wrapText="1"/>
    </xf>
    <xf numFmtId="0" fontId="66" fillId="46" borderId="23" xfId="91" applyFont="1" applyFill="1" applyBorder="1" applyAlignment="1">
      <alignment horizontal="center" vertical="center" wrapText="1"/>
    </xf>
    <xf numFmtId="0" fontId="66" fillId="46" borderId="24" xfId="91" applyFont="1" applyFill="1" applyBorder="1" applyAlignment="1">
      <alignment horizontal="center" vertical="center" wrapText="1"/>
    </xf>
    <xf numFmtId="0" fontId="66" fillId="46" borderId="32" xfId="91" applyFont="1" applyFill="1" applyAlignment="1">
      <alignment horizontal="center" vertical="center" wrapText="1"/>
    </xf>
    <xf numFmtId="0" fontId="66" fillId="46" borderId="25" xfId="91" applyFont="1" applyFill="1" applyBorder="1" applyAlignment="1">
      <alignment horizontal="center" vertical="center" wrapText="1"/>
    </xf>
    <xf numFmtId="0" fontId="66" fillId="46" borderId="26" xfId="91" applyFont="1" applyFill="1" applyBorder="1" applyAlignment="1">
      <alignment horizontal="center" vertical="center" wrapText="1"/>
    </xf>
    <xf numFmtId="0" fontId="66" fillId="46" borderId="1" xfId="91" applyFont="1" applyFill="1" applyBorder="1" applyAlignment="1">
      <alignment horizontal="center" vertical="center" wrapText="1"/>
    </xf>
    <xf numFmtId="0" fontId="66" fillId="46" borderId="27" xfId="91" applyFont="1" applyFill="1" applyBorder="1" applyAlignment="1">
      <alignment horizontal="center" vertical="center" wrapText="1"/>
    </xf>
    <xf numFmtId="0" fontId="44" fillId="46" borderId="32" xfId="91" applyFont="1" applyFill="1" applyAlignment="1">
      <alignment horizontal="center"/>
    </xf>
    <xf numFmtId="0" fontId="67" fillId="0" borderId="32" xfId="91" applyFont="1" applyAlignment="1">
      <alignment horizontal="center" vertical="center" wrapText="1"/>
    </xf>
    <xf numFmtId="0" fontId="68" fillId="46" borderId="32" xfId="91" applyFont="1" applyFill="1" applyAlignment="1">
      <alignment horizontal="center" vertical="center"/>
    </xf>
    <xf numFmtId="0" fontId="43" fillId="46" borderId="32" xfId="91" applyFont="1" applyFill="1" applyAlignment="1">
      <alignment horizontal="center" vertical="center"/>
    </xf>
    <xf numFmtId="0" fontId="46" fillId="46" borderId="32" xfId="91" applyFont="1" applyFill="1" applyAlignment="1">
      <alignment horizontal="center" vertical="center" wrapText="1"/>
    </xf>
    <xf numFmtId="0" fontId="56" fillId="37" borderId="0" xfId="0" applyFont="1" applyFill="1" applyAlignment="1">
      <alignment vertical="center"/>
    </xf>
    <xf numFmtId="0" fontId="56" fillId="37" borderId="0" xfId="0" applyFont="1" applyFill="1" applyAlignment="1">
      <alignment vertical="center" wrapText="1"/>
    </xf>
    <xf numFmtId="0" fontId="64" fillId="0" borderId="33" xfId="45" applyFont="1" applyBorder="1" applyAlignment="1">
      <alignment horizontal="left" vertical="center" wrapText="1"/>
    </xf>
    <xf numFmtId="0" fontId="64" fillId="0" borderId="32" xfId="45" applyFont="1" applyBorder="1" applyAlignment="1">
      <alignment horizontal="left" vertical="center" wrapText="1"/>
    </xf>
    <xf numFmtId="0" fontId="60" fillId="45" borderId="28" xfId="45" applyFont="1" applyFill="1" applyBorder="1" applyAlignment="1">
      <alignment horizontal="left" vertical="center" wrapText="1"/>
    </xf>
    <xf numFmtId="0" fontId="60" fillId="45" borderId="28" xfId="45" applyFont="1" applyFill="1" applyBorder="1" applyAlignment="1">
      <alignment horizontal="center" vertical="center" wrapText="1"/>
    </xf>
    <xf numFmtId="0" fontId="63" fillId="38" borderId="42" xfId="0" applyFont="1" applyFill="1" applyBorder="1" applyAlignment="1">
      <alignment horizontal="left" vertical="center"/>
    </xf>
    <xf numFmtId="0" fontId="63" fillId="38" borderId="43" xfId="0" applyFont="1" applyFill="1" applyBorder="1" applyAlignment="1">
      <alignment horizontal="left" vertical="center"/>
    </xf>
    <xf numFmtId="0" fontId="63" fillId="38" borderId="44" xfId="0" applyFont="1" applyFill="1" applyBorder="1" applyAlignment="1">
      <alignment horizontal="left" vertical="center"/>
    </xf>
    <xf numFmtId="0" fontId="63" fillId="38" borderId="31" xfId="0" applyFont="1" applyFill="1" applyBorder="1" applyAlignment="1">
      <alignment horizontal="left" vertical="center"/>
    </xf>
    <xf numFmtId="0" fontId="29" fillId="36" borderId="28" xfId="45" applyFont="1" applyFill="1" applyBorder="1" applyAlignment="1">
      <alignment horizontal="left" vertical="center" wrapText="1"/>
    </xf>
    <xf numFmtId="0" fontId="29" fillId="36" borderId="28" xfId="45" applyFont="1" applyFill="1" applyBorder="1" applyAlignment="1">
      <alignment horizontal="center" vertical="center" wrapText="1"/>
    </xf>
    <xf numFmtId="0" fontId="29" fillId="36" borderId="28" xfId="45" applyFont="1" applyFill="1" applyBorder="1" applyAlignment="1">
      <alignment horizontal="center" vertical="center"/>
    </xf>
    <xf numFmtId="0" fontId="37" fillId="34" borderId="29" xfId="45" applyFont="1" applyFill="1" applyBorder="1" applyAlignment="1">
      <alignment horizontal="left" vertical="center"/>
    </xf>
    <xf numFmtId="0" fontId="37" fillId="34" borderId="4" xfId="45" applyFont="1" applyFill="1" applyBorder="1" applyAlignment="1">
      <alignment horizontal="left" vertical="center"/>
    </xf>
    <xf numFmtId="0" fontId="37" fillId="34" borderId="30" xfId="45" applyFont="1" applyFill="1" applyBorder="1" applyAlignment="1">
      <alignment horizontal="left" vertical="center"/>
    </xf>
    <xf numFmtId="0" fontId="65" fillId="45" borderId="28" xfId="90" applyFont="1" applyFill="1" applyBorder="1" applyAlignment="1">
      <alignment horizontal="center" vertical="center"/>
    </xf>
    <xf numFmtId="0" fontId="58" fillId="43" borderId="31" xfId="90" applyFont="1" applyFill="1" applyBorder="1" applyAlignment="1">
      <alignment vertical="center"/>
    </xf>
    <xf numFmtId="0" fontId="53" fillId="0" borderId="31" xfId="90" applyFont="1" applyBorder="1" applyAlignment="1">
      <alignment horizontal="center" vertical="center" textRotation="90"/>
    </xf>
    <xf numFmtId="0" fontId="29" fillId="45" borderId="28" xfId="45" applyFont="1" applyFill="1" applyBorder="1" applyAlignment="1">
      <alignment horizontal="left" vertical="center" wrapText="1"/>
    </xf>
    <xf numFmtId="1" fontId="32" fillId="0" borderId="29" xfId="45" applyNumberFormat="1" applyFont="1" applyBorder="1" applyAlignment="1">
      <alignment horizontal="left" vertical="center"/>
    </xf>
    <xf numFmtId="1" fontId="32" fillId="0" borderId="4" xfId="45" applyNumberFormat="1" applyFont="1" applyBorder="1" applyAlignment="1">
      <alignment horizontal="left" vertical="center"/>
    </xf>
    <xf numFmtId="1" fontId="32" fillId="0" borderId="30" xfId="45" applyNumberFormat="1" applyFont="1" applyBorder="1" applyAlignment="1">
      <alignment horizontal="left" vertical="center"/>
    </xf>
    <xf numFmtId="0" fontId="40" fillId="0" borderId="33" xfId="45" applyFont="1" applyBorder="1" applyAlignment="1">
      <alignment horizontal="center" vertical="center" wrapText="1"/>
    </xf>
    <xf numFmtId="0" fontId="40" fillId="0" borderId="0" xfId="45" applyFont="1" applyAlignment="1">
      <alignment horizontal="center" vertical="center" wrapText="1"/>
    </xf>
    <xf numFmtId="0" fontId="14" fillId="36" borderId="0" xfId="32" applyFont="1" applyFill="1" applyAlignment="1">
      <alignment horizontal="center" vertical="center"/>
    </xf>
    <xf numFmtId="0" fontId="14" fillId="36" borderId="29" xfId="45" applyFont="1" applyFill="1" applyBorder="1" applyAlignment="1">
      <alignment horizontal="center" vertical="center" wrapText="1"/>
    </xf>
    <xf numFmtId="0" fontId="14" fillId="36" borderId="4" xfId="45" applyFont="1" applyFill="1" applyBorder="1" applyAlignment="1">
      <alignment horizontal="center" vertical="center" wrapText="1"/>
    </xf>
    <xf numFmtId="0" fontId="14" fillId="36" borderId="30" xfId="45" applyFont="1" applyFill="1" applyBorder="1" applyAlignment="1">
      <alignment horizontal="center" vertical="center" wrapText="1"/>
    </xf>
    <xf numFmtId="0" fontId="49" fillId="34" borderId="28" xfId="45" applyFont="1" applyFill="1" applyBorder="1" applyAlignment="1">
      <alignment horizontal="center" vertical="center"/>
    </xf>
    <xf numFmtId="0" fontId="56" fillId="37" borderId="0" xfId="0" applyFont="1" applyFill="1" applyAlignment="1">
      <alignment horizontal="center"/>
    </xf>
  </cellXfs>
  <cellStyles count="92">
    <cellStyle name="20% - Ênfase1" xfId="1" xr:uid="{00000000-0005-0000-0000-000000000000}"/>
    <cellStyle name="20% - Ênfase1 2" xfId="61" xr:uid="{00000000-0005-0000-0000-000001000000}"/>
    <cellStyle name="20% - Ênfase2" xfId="2" xr:uid="{00000000-0005-0000-0000-000002000000}"/>
    <cellStyle name="20% - Ênfase2 2" xfId="62" xr:uid="{00000000-0005-0000-0000-000003000000}"/>
    <cellStyle name="20% - Ênfase3" xfId="3" xr:uid="{00000000-0005-0000-0000-000004000000}"/>
    <cellStyle name="20% - Ênfase3 2" xfId="63" xr:uid="{00000000-0005-0000-0000-000005000000}"/>
    <cellStyle name="20% - Ênfase4" xfId="4" xr:uid="{00000000-0005-0000-0000-000006000000}"/>
    <cellStyle name="20% - Ênfase4 2" xfId="64" xr:uid="{00000000-0005-0000-0000-000007000000}"/>
    <cellStyle name="20% - Ênfase5" xfId="5" xr:uid="{00000000-0005-0000-0000-000008000000}"/>
    <cellStyle name="20% - Ênfase5 2" xfId="56" xr:uid="{00000000-0005-0000-0000-000009000000}"/>
    <cellStyle name="20% - Ênfase6" xfId="6" xr:uid="{00000000-0005-0000-0000-00000A000000}"/>
    <cellStyle name="20% - Ênfase6 2" xfId="58" xr:uid="{00000000-0005-0000-0000-00000B000000}"/>
    <cellStyle name="40% - Ênfase1" xfId="7" xr:uid="{00000000-0005-0000-0000-00000C000000}"/>
    <cellStyle name="40% - Ênfase1 2" xfId="53" xr:uid="{00000000-0005-0000-0000-00000D000000}"/>
    <cellStyle name="40% - Ênfase2" xfId="8" xr:uid="{00000000-0005-0000-0000-00000E000000}"/>
    <cellStyle name="40% - Ênfase2 2" xfId="54" xr:uid="{00000000-0005-0000-0000-00000F000000}"/>
    <cellStyle name="40% - Ênfase3" xfId="9" xr:uid="{00000000-0005-0000-0000-000010000000}"/>
    <cellStyle name="40% - Ênfase3 2" xfId="65" xr:uid="{00000000-0005-0000-0000-000011000000}"/>
    <cellStyle name="40% - Ênfase4" xfId="10" xr:uid="{00000000-0005-0000-0000-000012000000}"/>
    <cellStyle name="40% - Ênfase4 2" xfId="55" xr:uid="{00000000-0005-0000-0000-000013000000}"/>
    <cellStyle name="40% - Ênfase5" xfId="11" xr:uid="{00000000-0005-0000-0000-000014000000}"/>
    <cellStyle name="40% - Ênfase5 2" xfId="57" xr:uid="{00000000-0005-0000-0000-000015000000}"/>
    <cellStyle name="40% - Ênfase6" xfId="12" xr:uid="{00000000-0005-0000-0000-000016000000}"/>
    <cellStyle name="40% - Ênfase6 2" xfId="59" xr:uid="{00000000-0005-0000-0000-000017000000}"/>
    <cellStyle name="60% - Ênfase1" xfId="13" xr:uid="{00000000-0005-0000-0000-000018000000}"/>
    <cellStyle name="60% - Ênfase2" xfId="14" xr:uid="{00000000-0005-0000-0000-000019000000}"/>
    <cellStyle name="60% - Ênfase3" xfId="15" xr:uid="{00000000-0005-0000-0000-00001A000000}"/>
    <cellStyle name="60% - Ênfase3 2" xfId="66" xr:uid="{00000000-0005-0000-0000-00001B000000}"/>
    <cellStyle name="60% - Ênfase4" xfId="16" xr:uid="{00000000-0005-0000-0000-00001C000000}"/>
    <cellStyle name="60% - Ênfase4 2" xfId="67" xr:uid="{00000000-0005-0000-0000-00001D000000}"/>
    <cellStyle name="60% - Ênfase5" xfId="17" xr:uid="{00000000-0005-0000-0000-00001E000000}"/>
    <cellStyle name="60% - Ênfase6" xfId="18" xr:uid="{00000000-0005-0000-0000-00001F000000}"/>
    <cellStyle name="60% - Ênfase6 2" xfId="68" xr:uid="{00000000-0005-0000-0000-000020000000}"/>
    <cellStyle name="Bom" xfId="19" xr:uid="{00000000-0005-0000-0000-000021000000}"/>
    <cellStyle name="Cálculo" xfId="20" xr:uid="{00000000-0005-0000-0000-000022000000}"/>
    <cellStyle name="Célula de Verificação" xfId="21" xr:uid="{00000000-0005-0000-0000-000023000000}"/>
    <cellStyle name="Célula Vinculada" xfId="22" xr:uid="{00000000-0005-0000-0000-000024000000}"/>
    <cellStyle name="Ênfase1" xfId="23" xr:uid="{00000000-0005-0000-0000-000025000000}"/>
    <cellStyle name="Ênfase2" xfId="24" xr:uid="{00000000-0005-0000-0000-000026000000}"/>
    <cellStyle name="Ênfase3" xfId="25" xr:uid="{00000000-0005-0000-0000-000027000000}"/>
    <cellStyle name="Ênfase4" xfId="26" xr:uid="{00000000-0005-0000-0000-000028000000}"/>
    <cellStyle name="Ênfase5" xfId="27" xr:uid="{00000000-0005-0000-0000-000029000000}"/>
    <cellStyle name="Ênfase6" xfId="28" xr:uid="{00000000-0005-0000-0000-00002A000000}"/>
    <cellStyle name="Entrada" xfId="29" xr:uid="{00000000-0005-0000-0000-00002B000000}"/>
    <cellStyle name="Hiperlink" xfId="86" xr:uid="{00000000-0005-0000-0000-00002C000000}"/>
    <cellStyle name="Hyperlink" xfId="89" xr:uid="{00000000-0005-0000-0000-00002D000000}"/>
    <cellStyle name="Moeda" xfId="79" xr:uid="{00000000-0005-0000-0000-00002E000000}"/>
    <cellStyle name="Moeda 2" xfId="81" xr:uid="{00000000-0005-0000-0000-00002F000000}"/>
    <cellStyle name="Neutro" xfId="31" xr:uid="{00000000-0005-0000-0000-000030000000}"/>
    <cellStyle name="Normal" xfId="0" builtinId="0"/>
    <cellStyle name="Normal 10" xfId="90" xr:uid="{DC0B126D-43D5-4EE9-B9C2-CB14C8F8B4AF}"/>
    <cellStyle name="Normal 11" xfId="91" xr:uid="{EA94A672-C612-4600-ABC2-E4D93E1D916E}"/>
    <cellStyle name="Normal 2" xfId="32" xr:uid="{00000000-0005-0000-0000-000032000000}"/>
    <cellStyle name="Normal 2 2" xfId="69" xr:uid="{00000000-0005-0000-0000-000033000000}"/>
    <cellStyle name="Normal 3" xfId="45" xr:uid="{00000000-0005-0000-0000-000034000000}"/>
    <cellStyle name="Normal 3 2" xfId="73" xr:uid="{00000000-0005-0000-0000-000035000000}"/>
    <cellStyle name="Normal 3 3" xfId="82" xr:uid="{00000000-0005-0000-0000-000036000000}"/>
    <cellStyle name="Normal 3 4" xfId="87" xr:uid="{00000000-0005-0000-0000-000037000000}"/>
    <cellStyle name="Normal 4" xfId="49" xr:uid="{00000000-0005-0000-0000-000038000000}"/>
    <cellStyle name="Normal 4 2" xfId="77" xr:uid="{00000000-0005-0000-0000-000039000000}"/>
    <cellStyle name="Normal 5" xfId="51" xr:uid="{00000000-0005-0000-0000-00003A000000}"/>
    <cellStyle name="Normal 6" xfId="60" xr:uid="{00000000-0005-0000-0000-00003B000000}"/>
    <cellStyle name="Normal 7" xfId="52" xr:uid="{00000000-0005-0000-0000-00003C000000}"/>
    <cellStyle name="Normal 8" xfId="80" xr:uid="{00000000-0005-0000-0000-00003D000000}"/>
    <cellStyle name="Normal 9" xfId="88" xr:uid="{00000000-0005-0000-0000-00003E000000}"/>
    <cellStyle name="Nota 2" xfId="33" xr:uid="{00000000-0005-0000-0000-000040000000}"/>
    <cellStyle name="Porcentagem" xfId="34" xr:uid="{00000000-0005-0000-0000-000041000000}"/>
    <cellStyle name="Porcentagem 2" xfId="46" xr:uid="{00000000-0005-0000-0000-000042000000}"/>
    <cellStyle name="Porcentagem 2 2" xfId="74" xr:uid="{00000000-0005-0000-0000-000043000000}"/>
    <cellStyle name="Porcentagem 2 3" xfId="83" xr:uid="{00000000-0005-0000-0000-000044000000}"/>
    <cellStyle name="Porcentagem 3" xfId="50" xr:uid="{00000000-0005-0000-0000-000045000000}"/>
    <cellStyle name="Porcentagem 3 2" xfId="78" xr:uid="{00000000-0005-0000-0000-000046000000}"/>
    <cellStyle name="Porcentagem 4" xfId="70" xr:uid="{00000000-0005-0000-0000-000047000000}"/>
    <cellStyle name="Ruim" xfId="30" xr:uid="{00000000-0005-0000-0000-000048000000}"/>
    <cellStyle name="Saída" xfId="35" xr:uid="{00000000-0005-0000-0000-000049000000}"/>
    <cellStyle name="Separador de milhares 2" xfId="48" xr:uid="{00000000-0005-0000-0000-00004A000000}"/>
    <cellStyle name="Separador de milhares 2 2" xfId="76" xr:uid="{00000000-0005-0000-0000-00004B000000}"/>
    <cellStyle name="Separador de milhares 2 3" xfId="84" xr:uid="{00000000-0005-0000-0000-00004C000000}"/>
    <cellStyle name="Texto de Aviso" xfId="37" xr:uid="{00000000-0005-0000-0000-00004D000000}"/>
    <cellStyle name="Texto Explicativo" xfId="38" xr:uid="{00000000-0005-0000-0000-00004E000000}"/>
    <cellStyle name="Título" xfId="39" xr:uid="{00000000-0005-0000-0000-00004F000000}"/>
    <cellStyle name="Título 1" xfId="40" xr:uid="{00000000-0005-0000-0000-000050000000}"/>
    <cellStyle name="Título 2" xfId="41" xr:uid="{00000000-0005-0000-0000-000051000000}"/>
    <cellStyle name="Título 3" xfId="42" xr:uid="{00000000-0005-0000-0000-000052000000}"/>
    <cellStyle name="Título 4" xfId="43" xr:uid="{00000000-0005-0000-0000-000053000000}"/>
    <cellStyle name="Título 5" xfId="72" xr:uid="{00000000-0005-0000-0000-000054000000}"/>
    <cellStyle name="Total" xfId="44" xr:uid="{00000000-0005-0000-0000-000055000000}"/>
    <cellStyle name="Vírgula" xfId="36" xr:uid="{00000000-0005-0000-0000-000056000000}"/>
    <cellStyle name="Vírgula 2" xfId="47" xr:uid="{00000000-0005-0000-0000-000057000000}"/>
    <cellStyle name="Vírgula 2 2" xfId="75" xr:uid="{00000000-0005-0000-0000-000058000000}"/>
    <cellStyle name="Vírgula 2 3" xfId="85" xr:uid="{00000000-0005-0000-0000-000059000000}"/>
    <cellStyle name="Vírgula 3" xfId="71" xr:uid="{00000000-0005-0000-0000-00005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lang="pt-BR"/>
              <a:t>Curva S – Avanço físico x financeiro</a:t>
            </a:r>
          </a:p>
        </c:rich>
      </c:tx>
      <c:overlay val="1"/>
    </c:title>
    <c:autoTitleDeleted val="0"/>
    <c:plotArea>
      <c:layout/>
      <c:lineChart>
        <c:grouping val="standard"/>
        <c:varyColors val="1"/>
        <c:ser>
          <c:idx val="0"/>
          <c:order val="0"/>
          <c:tx>
            <c:v>FÍSICO ACUMULADO</c:v>
          </c:tx>
          <c:marker>
            <c:symbol val="none"/>
          </c:marker>
          <c:cat>
            <c:strRef>
              <c:f>'CURVA S'!$A$5:$A$19</c:f>
              <c:strCache>
                <c:ptCount val="15"/>
                <c:pt idx="0">
                  <c:v>MÊS 1</c:v>
                </c:pt>
                <c:pt idx="1">
                  <c:v>MÊS 2</c:v>
                </c:pt>
                <c:pt idx="2">
                  <c:v>MÊS 3</c:v>
                </c:pt>
                <c:pt idx="3">
                  <c:v>MÊS 4</c:v>
                </c:pt>
                <c:pt idx="4">
                  <c:v>MÊS 5</c:v>
                </c:pt>
                <c:pt idx="5">
                  <c:v>MÊS 6</c:v>
                </c:pt>
                <c:pt idx="6">
                  <c:v>MÊS 7</c:v>
                </c:pt>
                <c:pt idx="7">
                  <c:v>MÊS 8</c:v>
                </c:pt>
                <c:pt idx="8">
                  <c:v>MÊS 9</c:v>
                </c:pt>
                <c:pt idx="9">
                  <c:v>MÊS 10</c:v>
                </c:pt>
                <c:pt idx="10">
                  <c:v>MÊS 11</c:v>
                </c:pt>
                <c:pt idx="11">
                  <c:v>MÊS 12</c:v>
                </c:pt>
                <c:pt idx="12">
                  <c:v>MÊS 13</c:v>
                </c:pt>
                <c:pt idx="13">
                  <c:v>MÊS 14</c:v>
                </c:pt>
                <c:pt idx="14">
                  <c:v>MÊS 15</c:v>
                </c:pt>
              </c:strCache>
            </c:strRef>
          </c:cat>
          <c:val>
            <c:numRef>
              <c:f>'CURVA S'!$B$5:$B$19</c:f>
              <c:numCache>
                <c:formatCode>0.0%</c:formatCode>
                <c:ptCount val="15"/>
                <c:pt idx="0">
                  <c:v>0</c:v>
                </c:pt>
                <c:pt idx="1">
                  <c:v>0</c:v>
                </c:pt>
                <c:pt idx="2">
                  <c:v>8.3299999999999999E-2</c:v>
                </c:pt>
                <c:pt idx="3">
                  <c:v>0.1666</c:v>
                </c:pt>
                <c:pt idx="4">
                  <c:v>0.24990000000000001</c:v>
                </c:pt>
                <c:pt idx="5">
                  <c:v>0.3332</c:v>
                </c:pt>
                <c:pt idx="6">
                  <c:v>0.41649999999999998</c:v>
                </c:pt>
                <c:pt idx="7">
                  <c:v>0.49979999999999997</c:v>
                </c:pt>
                <c:pt idx="8">
                  <c:v>0.58309999999999995</c:v>
                </c:pt>
                <c:pt idx="9">
                  <c:v>0.66639999999999999</c:v>
                </c:pt>
                <c:pt idx="10">
                  <c:v>0.74970000000000003</c:v>
                </c:pt>
                <c:pt idx="11">
                  <c:v>0.83300000000000007</c:v>
                </c:pt>
                <c:pt idx="12">
                  <c:v>0.91630000000000011</c:v>
                </c:pt>
                <c:pt idx="13">
                  <c:v>0.99960000000000016</c:v>
                </c:pt>
                <c:pt idx="14">
                  <c:v>0.99960000000000016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3497-46E4-930B-A137C1A08FB7}"/>
            </c:ext>
          </c:extLst>
        </c:ser>
        <c:ser>
          <c:idx val="1"/>
          <c:order val="1"/>
          <c:tx>
            <c:v>FINANCEIRO ACUMULADO</c:v>
          </c:tx>
          <c:marker>
            <c:symbol val="none"/>
          </c:marker>
          <c:cat>
            <c:strRef>
              <c:f>'CURVA S'!$A$5:$A$19</c:f>
              <c:strCache>
                <c:ptCount val="15"/>
                <c:pt idx="0">
                  <c:v>MÊS 1</c:v>
                </c:pt>
                <c:pt idx="1">
                  <c:v>MÊS 2</c:v>
                </c:pt>
                <c:pt idx="2">
                  <c:v>MÊS 3</c:v>
                </c:pt>
                <c:pt idx="3">
                  <c:v>MÊS 4</c:v>
                </c:pt>
                <c:pt idx="4">
                  <c:v>MÊS 5</c:v>
                </c:pt>
                <c:pt idx="5">
                  <c:v>MÊS 6</c:v>
                </c:pt>
                <c:pt idx="6">
                  <c:v>MÊS 7</c:v>
                </c:pt>
                <c:pt idx="7">
                  <c:v>MÊS 8</c:v>
                </c:pt>
                <c:pt idx="8">
                  <c:v>MÊS 9</c:v>
                </c:pt>
                <c:pt idx="9">
                  <c:v>MÊS 10</c:v>
                </c:pt>
                <c:pt idx="10">
                  <c:v>MÊS 11</c:v>
                </c:pt>
                <c:pt idx="11">
                  <c:v>MÊS 12</c:v>
                </c:pt>
                <c:pt idx="12">
                  <c:v>MÊS 13</c:v>
                </c:pt>
                <c:pt idx="13">
                  <c:v>MÊS 14</c:v>
                </c:pt>
                <c:pt idx="14">
                  <c:v>MÊS 15</c:v>
                </c:pt>
              </c:strCache>
            </c:strRef>
          </c:cat>
          <c:val>
            <c:numRef>
              <c:f>'CURVA S'!$C$5:$C$19</c:f>
              <c:numCache>
                <c:formatCode>0.0%</c:formatCode>
                <c:ptCount val="1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3497-46E4-930B-A137C1A08F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crossAx val="48672768"/>
        <c:crosses val="autoZero"/>
        <c:auto val="1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0%" sourceLinked="0"/>
        <c:majorTickMark val="none"/>
        <c:minorTickMark val="none"/>
        <c:tickLblPos val="nextTo"/>
        <c:crossAx val="48650112"/>
        <c:crosses val="autoZero"/>
        <c:crossBetween val="between"/>
      </c:valAx>
    </c:plotArea>
    <c:legend>
      <c:legendPos val="b"/>
      <c:overlay val="0"/>
    </c:legend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165463</xdr:colOff>
      <xdr:row>0</xdr:row>
      <xdr:rowOff>144235</xdr:rowOff>
    </xdr:from>
    <xdr:to>
      <xdr:col>5</xdr:col>
      <xdr:colOff>59599</xdr:colOff>
      <xdr:row>4</xdr:row>
      <xdr:rowOff>15599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EB7A4CEF-0712-456D-81A4-BD215BF6A2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16923" y="142330"/>
          <a:ext cx="2481126" cy="597169"/>
        </a:xfrm>
        <a:prstGeom prst="rect">
          <a:avLst/>
        </a:prstGeom>
      </xdr:spPr>
    </xdr:pic>
    <xdr:clientData/>
  </xdr:twoCellAnchor>
  <xdr:twoCellAnchor editAs="oneCell">
    <xdr:from>
      <xdr:col>12</xdr:col>
      <xdr:colOff>183695</xdr:colOff>
      <xdr:row>0</xdr:row>
      <xdr:rowOff>21771</xdr:rowOff>
    </xdr:from>
    <xdr:to>
      <xdr:col>15</xdr:col>
      <xdr:colOff>364398</xdr:colOff>
      <xdr:row>4</xdr:row>
      <xdr:rowOff>136770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2958A97A-624C-4F77-925F-9E4D9D2682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01690" y="17961"/>
          <a:ext cx="1954258" cy="84270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390525</xdr:colOff>
      <xdr:row>2</xdr:row>
      <xdr:rowOff>142875</xdr:rowOff>
    </xdr:from>
    <xdr:to>
      <xdr:col>12</xdr:col>
      <xdr:colOff>542925</xdr:colOff>
      <xdr:row>19</xdr:row>
      <xdr:rowOff>161925</xdr:rowOff>
    </xdr:to>
    <xdr:graphicFrame macro="">
      <xdr:nvGraphicFramePr>
        <xdr:cNvPr id="2" name="Chart">
          <a:extLst>
            <a:ext uri="{FF2B5EF4-FFF2-40B4-BE49-F238E27FC236}">
              <a16:creationId xmlns:a16="http://schemas.microsoft.com/office/drawing/2014/main" id="{B7DC5840-2756-4386-B5B9-6D3ACF7EB5C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1EFC29-CF48-48FB-928D-5CCDFBC84972}">
  <sheetPr>
    <tabColor theme="0"/>
    <pageSetUpPr fitToPage="1"/>
  </sheetPr>
  <dimension ref="A1:X120"/>
  <sheetViews>
    <sheetView tabSelected="1" zoomScale="70" zoomScaleNormal="70" workbookViewId="0">
      <selection activeCell="AK26" sqref="AK26"/>
    </sheetView>
  </sheetViews>
  <sheetFormatPr defaultColWidth="8.6640625" defaultRowHeight="15.6"/>
  <cols>
    <col min="1" max="1" width="3.6640625" style="267" customWidth="1"/>
    <col min="2" max="9" width="9.44140625" style="267" customWidth="1"/>
    <col min="10" max="10" width="8.109375" style="267" customWidth="1"/>
    <col min="11" max="11" width="3.6640625" style="267" customWidth="1"/>
    <col min="12" max="16" width="8.6640625" style="267"/>
    <col min="17" max="16384" width="8.6640625" style="265"/>
  </cols>
  <sheetData>
    <row r="1" spans="1:24" ht="14.85" customHeight="1">
      <c r="A1" s="261"/>
      <c r="B1" s="262"/>
      <c r="C1" s="262"/>
      <c r="D1" s="262"/>
      <c r="E1" s="262"/>
      <c r="F1" s="262"/>
      <c r="G1" s="262"/>
      <c r="H1" s="262"/>
      <c r="I1" s="262"/>
      <c r="J1" s="262"/>
      <c r="K1" s="263"/>
      <c r="L1" s="263"/>
      <c r="M1" s="263"/>
      <c r="N1" s="263"/>
      <c r="O1" s="263"/>
      <c r="P1" s="264"/>
    </row>
    <row r="2" spans="1:24" ht="14.85" customHeight="1">
      <c r="A2" s="266"/>
      <c r="P2" s="268"/>
    </row>
    <row r="3" spans="1:24" ht="14.85" customHeight="1">
      <c r="A3" s="266"/>
      <c r="P3" s="268"/>
    </row>
    <row r="4" spans="1:24" ht="14.85" customHeight="1" thickBot="1">
      <c r="A4" s="266"/>
      <c r="P4" s="268"/>
    </row>
    <row r="5" spans="1:24" ht="14.85" customHeight="1">
      <c r="A5" s="266"/>
      <c r="P5" s="268"/>
      <c r="S5" s="311" t="s">
        <v>310</v>
      </c>
      <c r="T5" s="312"/>
      <c r="U5" s="312"/>
      <c r="V5" s="312"/>
      <c r="W5" s="312"/>
      <c r="X5" s="313"/>
    </row>
    <row r="6" spans="1:24" ht="14.85" customHeight="1">
      <c r="A6" s="266"/>
      <c r="P6" s="268"/>
      <c r="S6" s="314"/>
      <c r="T6" s="315"/>
      <c r="U6" s="315"/>
      <c r="V6" s="315"/>
      <c r="W6" s="315"/>
      <c r="X6" s="316"/>
    </row>
    <row r="7" spans="1:24" ht="14.85" customHeight="1">
      <c r="A7" s="266"/>
      <c r="P7" s="268"/>
      <c r="S7" s="314"/>
      <c r="T7" s="315"/>
      <c r="U7" s="315"/>
      <c r="V7" s="315"/>
      <c r="W7" s="315"/>
      <c r="X7" s="316"/>
    </row>
    <row r="8" spans="1:24" ht="14.85" customHeight="1">
      <c r="A8" s="266"/>
      <c r="P8" s="268"/>
      <c r="S8" s="314"/>
      <c r="T8" s="315"/>
      <c r="U8" s="315"/>
      <c r="V8" s="315"/>
      <c r="W8" s="315"/>
      <c r="X8" s="316"/>
    </row>
    <row r="9" spans="1:24" ht="14.85" customHeight="1">
      <c r="A9" s="266"/>
      <c r="P9" s="268"/>
      <c r="S9" s="314"/>
      <c r="T9" s="315"/>
      <c r="U9" s="315"/>
      <c r="V9" s="315"/>
      <c r="W9" s="315"/>
      <c r="X9" s="316"/>
    </row>
    <row r="10" spans="1:24" ht="14.85" customHeight="1" thickBot="1">
      <c r="A10" s="266"/>
      <c r="C10" s="320" t="s">
        <v>311</v>
      </c>
      <c r="D10" s="320"/>
      <c r="E10" s="320"/>
      <c r="F10" s="320"/>
      <c r="G10" s="320"/>
      <c r="H10" s="320"/>
      <c r="I10" s="320"/>
      <c r="J10" s="320"/>
      <c r="K10" s="320"/>
      <c r="L10" s="320"/>
      <c r="M10" s="320"/>
      <c r="N10" s="320"/>
      <c r="O10" s="320"/>
      <c r="P10" s="268"/>
      <c r="S10" s="317"/>
      <c r="T10" s="318"/>
      <c r="U10" s="318"/>
      <c r="V10" s="318"/>
      <c r="W10" s="318"/>
      <c r="X10" s="319"/>
    </row>
    <row r="11" spans="1:24" ht="14.85" customHeight="1">
      <c r="A11" s="266"/>
      <c r="P11" s="268"/>
    </row>
    <row r="12" spans="1:24" ht="14.85" customHeight="1">
      <c r="A12" s="266"/>
      <c r="P12" s="268"/>
    </row>
    <row r="13" spans="1:24" ht="14.85" customHeight="1">
      <c r="A13" s="266"/>
      <c r="P13" s="268"/>
    </row>
    <row r="14" spans="1:24" ht="14.85" customHeight="1">
      <c r="A14" s="266"/>
      <c r="P14" s="268"/>
    </row>
    <row r="15" spans="1:24" ht="14.85" customHeight="1">
      <c r="A15" s="266"/>
      <c r="B15" s="321" t="s">
        <v>312</v>
      </c>
      <c r="C15" s="321"/>
      <c r="D15" s="321"/>
      <c r="E15" s="321"/>
      <c r="F15" s="321"/>
      <c r="G15" s="321"/>
      <c r="H15" s="321"/>
      <c r="I15" s="321"/>
      <c r="J15" s="321"/>
      <c r="K15" s="321"/>
      <c r="L15" s="321"/>
      <c r="M15" s="321"/>
      <c r="N15" s="321"/>
      <c r="O15" s="321"/>
      <c r="P15" s="268"/>
    </row>
    <row r="16" spans="1:24" ht="14.85" customHeight="1">
      <c r="A16" s="266"/>
      <c r="B16" s="321"/>
      <c r="C16" s="321"/>
      <c r="D16" s="321"/>
      <c r="E16" s="321"/>
      <c r="F16" s="321"/>
      <c r="G16" s="321"/>
      <c r="H16" s="321"/>
      <c r="I16" s="321"/>
      <c r="J16" s="321"/>
      <c r="K16" s="321"/>
      <c r="L16" s="321"/>
      <c r="M16" s="321"/>
      <c r="N16" s="321"/>
      <c r="O16" s="321"/>
      <c r="P16" s="268"/>
    </row>
    <row r="17" spans="1:16" ht="14.85" customHeight="1">
      <c r="A17" s="266"/>
      <c r="B17" s="269"/>
      <c r="C17" s="269"/>
      <c r="D17" s="269"/>
      <c r="E17" s="269"/>
      <c r="F17" s="269"/>
      <c r="G17" s="269"/>
      <c r="H17" s="269"/>
      <c r="I17" s="269"/>
      <c r="J17" s="269"/>
      <c r="K17" s="269"/>
      <c r="P17" s="268"/>
    </row>
    <row r="18" spans="1:16" ht="14.85" customHeight="1">
      <c r="A18" s="266"/>
      <c r="B18" s="269"/>
      <c r="C18" s="269"/>
      <c r="D18" s="269"/>
      <c r="E18" s="269"/>
      <c r="F18" s="269"/>
      <c r="G18" s="269"/>
      <c r="H18" s="269"/>
      <c r="I18" s="269"/>
      <c r="J18" s="269"/>
      <c r="K18" s="269"/>
      <c r="P18" s="268"/>
    </row>
    <row r="19" spans="1:16" ht="29.4" customHeight="1">
      <c r="A19" s="266"/>
      <c r="C19" s="322" t="s">
        <v>313</v>
      </c>
      <c r="D19" s="322"/>
      <c r="E19" s="322"/>
      <c r="F19" s="322"/>
      <c r="G19" s="322"/>
      <c r="H19" s="322"/>
      <c r="I19" s="322"/>
      <c r="J19" s="322"/>
      <c r="K19" s="322"/>
      <c r="L19" s="322"/>
      <c r="M19" s="322"/>
      <c r="N19" s="322"/>
      <c r="O19" s="322"/>
      <c r="P19" s="268"/>
    </row>
    <row r="20" spans="1:16" ht="22.2" customHeight="1">
      <c r="A20" s="266"/>
      <c r="C20" s="323" t="s">
        <v>314</v>
      </c>
      <c r="D20" s="323"/>
      <c r="E20" s="323"/>
      <c r="F20" s="323"/>
      <c r="G20" s="323"/>
      <c r="H20" s="323"/>
      <c r="I20" s="323"/>
      <c r="J20" s="323"/>
      <c r="K20" s="323"/>
      <c r="L20" s="323"/>
      <c r="M20" s="323"/>
      <c r="N20" s="323"/>
      <c r="O20" s="323"/>
      <c r="P20" s="268"/>
    </row>
    <row r="21" spans="1:16" ht="14.85" customHeight="1">
      <c r="A21" s="266"/>
      <c r="B21" s="270"/>
      <c r="C21" s="324" t="s">
        <v>315</v>
      </c>
      <c r="D21" s="324"/>
      <c r="E21" s="324"/>
      <c r="F21" s="324"/>
      <c r="G21" s="324"/>
      <c r="H21" s="324"/>
      <c r="I21" s="324"/>
      <c r="J21" s="324"/>
      <c r="K21" s="324"/>
      <c r="L21" s="324"/>
      <c r="M21" s="324"/>
      <c r="N21" s="324"/>
      <c r="O21" s="324"/>
      <c r="P21" s="268"/>
    </row>
    <row r="22" spans="1:16" ht="14.85" customHeight="1">
      <c r="A22" s="266"/>
      <c r="B22" s="270"/>
      <c r="C22" s="270"/>
      <c r="D22" s="270"/>
      <c r="E22" s="270"/>
      <c r="F22" s="270"/>
      <c r="G22" s="270"/>
      <c r="H22" s="270"/>
      <c r="I22" s="270"/>
      <c r="J22" s="270"/>
      <c r="K22" s="270"/>
      <c r="P22" s="268"/>
    </row>
    <row r="23" spans="1:16" ht="42" customHeight="1">
      <c r="A23" s="266"/>
      <c r="B23" s="270"/>
      <c r="C23" s="270"/>
      <c r="D23" s="270"/>
      <c r="E23" s="270"/>
      <c r="F23" s="270"/>
      <c r="G23" s="270"/>
      <c r="H23" s="270"/>
      <c r="I23" s="270"/>
      <c r="J23" s="270"/>
      <c r="K23" s="270"/>
      <c r="P23" s="268"/>
    </row>
    <row r="24" spans="1:16" ht="14.85" customHeight="1">
      <c r="A24" s="266"/>
      <c r="B24" s="270"/>
      <c r="C24" s="270"/>
      <c r="D24" s="270"/>
      <c r="E24" s="270"/>
      <c r="F24" s="270"/>
      <c r="G24" s="270"/>
      <c r="H24" s="270"/>
      <c r="I24" s="270"/>
      <c r="J24" s="270"/>
      <c r="P24" s="268"/>
    </row>
    <row r="25" spans="1:16" ht="14.85" customHeight="1">
      <c r="A25" s="266"/>
      <c r="C25" s="271"/>
      <c r="D25" s="271"/>
      <c r="E25" s="271"/>
      <c r="F25" s="271"/>
      <c r="G25" s="271"/>
      <c r="H25" s="271"/>
      <c r="I25" s="271"/>
      <c r="J25" s="271"/>
      <c r="P25" s="268"/>
    </row>
    <row r="26" spans="1:16" ht="14.85" customHeight="1">
      <c r="A26" s="266"/>
      <c r="C26" s="271"/>
      <c r="D26" s="271"/>
      <c r="E26" s="271"/>
      <c r="F26" s="271"/>
      <c r="G26" s="271"/>
      <c r="H26" s="271"/>
      <c r="I26" s="271"/>
      <c r="J26" s="271"/>
      <c r="P26" s="268"/>
    </row>
    <row r="27" spans="1:16" ht="14.85" customHeight="1">
      <c r="A27" s="266"/>
      <c r="F27" s="309" t="s">
        <v>316</v>
      </c>
      <c r="G27" s="309"/>
      <c r="H27" s="309"/>
      <c r="I27" s="309"/>
      <c r="J27" s="309"/>
      <c r="P27" s="268"/>
    </row>
    <row r="28" spans="1:16" ht="14.85" customHeight="1">
      <c r="A28" s="266"/>
      <c r="P28" s="268"/>
    </row>
    <row r="29" spans="1:16" ht="14.85" customHeight="1">
      <c r="A29" s="266"/>
      <c r="P29" s="268"/>
    </row>
    <row r="30" spans="1:16" ht="14.85" customHeight="1">
      <c r="A30" s="266"/>
      <c r="B30" s="310" t="s">
        <v>317</v>
      </c>
      <c r="C30" s="310"/>
      <c r="D30" s="310"/>
      <c r="E30" s="310"/>
      <c r="F30" s="310"/>
      <c r="G30" s="310"/>
      <c r="H30" s="310"/>
      <c r="I30" s="310"/>
      <c r="J30" s="310"/>
      <c r="K30" s="310"/>
      <c r="L30" s="310"/>
      <c r="M30" s="310"/>
      <c r="N30" s="310"/>
      <c r="O30" s="310"/>
      <c r="P30" s="268"/>
    </row>
    <row r="31" spans="1:16" ht="14.85" customHeight="1" thickBot="1">
      <c r="A31" s="272"/>
      <c r="B31" s="273"/>
      <c r="C31" s="273"/>
      <c r="D31" s="273"/>
      <c r="E31" s="273"/>
      <c r="F31" s="273"/>
      <c r="G31" s="273"/>
      <c r="H31" s="273"/>
      <c r="I31" s="273"/>
      <c r="J31" s="273"/>
      <c r="K31" s="273"/>
      <c r="L31" s="273"/>
      <c r="M31" s="273"/>
      <c r="N31" s="273"/>
      <c r="O31" s="273"/>
      <c r="P31" s="274"/>
    </row>
    <row r="32" spans="1:16" ht="14.85" customHeight="1"/>
    <row r="33" ht="14.85" customHeight="1"/>
    <row r="34" ht="14.85" customHeight="1"/>
    <row r="35" ht="14.85" customHeight="1"/>
    <row r="36" ht="14.85" customHeight="1"/>
    <row r="37" ht="14.85" customHeight="1"/>
    <row r="38" ht="14.85" customHeight="1"/>
    <row r="39" ht="14.85" customHeight="1"/>
    <row r="40" ht="14.85" customHeight="1"/>
    <row r="41" ht="14.85" customHeight="1"/>
    <row r="42" ht="14.85" customHeight="1"/>
    <row r="43" ht="14.85" customHeight="1"/>
    <row r="44" ht="14.85" customHeight="1"/>
    <row r="45" ht="14.85" customHeight="1"/>
    <row r="46" ht="14.85" customHeight="1"/>
    <row r="47" ht="14.85" customHeight="1"/>
    <row r="48" ht="14.85" customHeight="1"/>
    <row r="49" ht="14.85" customHeight="1"/>
    <row r="50" ht="14.85" customHeight="1"/>
    <row r="51" ht="14.85" customHeight="1"/>
    <row r="52" ht="14.85" customHeight="1"/>
    <row r="53" ht="14.85" customHeight="1"/>
    <row r="54" ht="14.85" customHeight="1"/>
    <row r="55" ht="14.85" customHeight="1"/>
    <row r="56" ht="14.85" customHeight="1"/>
    <row r="57" ht="14.85" customHeight="1"/>
    <row r="58" ht="14.85" customHeight="1"/>
    <row r="59" ht="14.85" customHeight="1"/>
    <row r="60" ht="14.85" customHeight="1"/>
    <row r="61" ht="14.85" customHeight="1"/>
    <row r="62" ht="14.85" customHeight="1"/>
    <row r="63" ht="14.85" customHeight="1"/>
    <row r="64" ht="14.85" customHeight="1"/>
    <row r="65" ht="14.85" customHeight="1"/>
    <row r="66" ht="14.85" customHeight="1"/>
    <row r="67" ht="14.85" customHeight="1"/>
    <row r="68" ht="14.85" customHeight="1"/>
    <row r="69" ht="14.85" customHeight="1"/>
    <row r="70" ht="14.85" customHeight="1"/>
    <row r="71" ht="14.85" customHeight="1"/>
    <row r="72" ht="14.85" customHeight="1"/>
    <row r="73" ht="14.85" customHeight="1"/>
    <row r="74" ht="14.85" customHeight="1"/>
    <row r="75" ht="14.85" customHeight="1"/>
    <row r="76" ht="14.85" customHeight="1"/>
    <row r="77" ht="14.85" customHeight="1"/>
    <row r="78" ht="14.85" customHeight="1"/>
    <row r="79" ht="14.85" customHeight="1"/>
    <row r="80" ht="14.85" customHeight="1"/>
    <row r="81" ht="14.85" customHeight="1"/>
    <row r="82" ht="14.85" customHeight="1"/>
    <row r="83" ht="14.85" customHeight="1"/>
    <row r="84" ht="14.85" customHeight="1"/>
    <row r="85" ht="14.85" customHeight="1"/>
    <row r="86" ht="14.85" customHeight="1"/>
    <row r="87" ht="14.85" customHeight="1"/>
    <row r="88" ht="14.85" customHeight="1"/>
    <row r="89" ht="14.85" customHeight="1"/>
    <row r="90" ht="14.85" customHeight="1"/>
    <row r="91" ht="14.85" customHeight="1"/>
    <row r="92" ht="14.85" customHeight="1"/>
    <row r="93" ht="14.85" customHeight="1"/>
    <row r="94" ht="14.85" customHeight="1"/>
    <row r="95" ht="14.85" customHeight="1"/>
    <row r="96" ht="14.85" customHeight="1"/>
    <row r="97" ht="14.85" customHeight="1"/>
    <row r="98" ht="14.85" customHeight="1"/>
    <row r="99" ht="14.85" customHeight="1"/>
    <row r="100" ht="14.85" customHeight="1"/>
    <row r="101" ht="14.85" customHeight="1"/>
    <row r="102" ht="14.85" customHeight="1"/>
    <row r="103" ht="14.85" customHeight="1"/>
    <row r="104" ht="14.85" customHeight="1"/>
    <row r="105" ht="14.85" customHeight="1"/>
    <row r="106" ht="14.85" customHeight="1"/>
    <row r="107" ht="14.85" customHeight="1"/>
    <row r="108" ht="14.85" customHeight="1"/>
    <row r="109" ht="14.85" customHeight="1"/>
    <row r="110" ht="14.85" customHeight="1"/>
    <row r="111" ht="14.85" customHeight="1"/>
    <row r="112" ht="14.85" customHeight="1"/>
    <row r="113" ht="14.85" customHeight="1"/>
    <row r="114" ht="14.85" customHeight="1"/>
    <row r="115" ht="14.85" customHeight="1"/>
    <row r="116" ht="14.85" customHeight="1"/>
    <row r="117" ht="14.85" customHeight="1"/>
    <row r="118" ht="14.85" customHeight="1"/>
    <row r="119" ht="14.85" customHeight="1"/>
    <row r="120" ht="14.85" customHeight="1"/>
  </sheetData>
  <mergeCells count="8">
    <mergeCell ref="F27:J27"/>
    <mergeCell ref="B30:O30"/>
    <mergeCell ref="S5:X10"/>
    <mergeCell ref="C10:O10"/>
    <mergeCell ref="B15:O16"/>
    <mergeCell ref="C19:O19"/>
    <mergeCell ref="C20:O20"/>
    <mergeCell ref="C21:O21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landscape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tabColor rgb="FF00B050"/>
  </sheetPr>
  <dimension ref="A1:N26"/>
  <sheetViews>
    <sheetView topLeftCell="A11" zoomScale="130" zoomScaleNormal="130" workbookViewId="0">
      <selection activeCell="E39" sqref="E39"/>
    </sheetView>
  </sheetViews>
  <sheetFormatPr defaultRowHeight="13.8"/>
  <cols>
    <col min="1" max="1" width="9" style="129" customWidth="1"/>
    <col min="2" max="2" width="22" style="129" customWidth="1"/>
    <col min="3" max="3" width="12" style="129" customWidth="1"/>
    <col min="4" max="4" width="14" style="129" customWidth="1"/>
    <col min="5" max="5" width="48" style="129" customWidth="1"/>
    <col min="6" max="6" width="17.109375" style="129" customWidth="1"/>
    <col min="7" max="7" width="19.109375" style="156" customWidth="1"/>
    <col min="8" max="8" width="9.88671875" style="156" customWidth="1"/>
    <col min="9" max="9" width="14.44140625" style="156" customWidth="1"/>
    <col min="10" max="10" width="12.88671875" style="156" customWidth="1"/>
    <col min="11" max="12" width="18" style="156" customWidth="1"/>
    <col min="13" max="14" width="9.109375" style="129"/>
  </cols>
  <sheetData>
    <row r="1" spans="1:14" ht="17.399999999999999">
      <c r="A1" s="329" t="s">
        <v>2</v>
      </c>
      <c r="B1" s="329"/>
      <c r="C1" s="330" t="s">
        <v>18</v>
      </c>
      <c r="D1" s="330"/>
      <c r="E1" s="330"/>
      <c r="F1" s="330"/>
      <c r="G1" s="330"/>
      <c r="H1" s="330"/>
      <c r="I1" s="330"/>
      <c r="J1" s="330"/>
      <c r="K1" s="128"/>
      <c r="L1" s="355" t="s">
        <v>320</v>
      </c>
    </row>
    <row r="2" spans="1:14">
      <c r="A2" s="130"/>
      <c r="B2" s="130"/>
      <c r="C2" s="130"/>
      <c r="D2" s="130"/>
      <c r="E2" s="130"/>
      <c r="F2" s="130"/>
      <c r="G2" s="131"/>
      <c r="H2" s="131"/>
      <c r="I2" s="131"/>
      <c r="J2" s="131"/>
      <c r="K2" s="131"/>
      <c r="L2" s="131"/>
    </row>
    <row r="3" spans="1:14" s="127" customFormat="1" ht="27.6">
      <c r="A3" s="132" t="s">
        <v>19</v>
      </c>
      <c r="B3" s="132" t="s">
        <v>20</v>
      </c>
      <c r="C3" s="132" t="s">
        <v>21</v>
      </c>
      <c r="D3" s="132" t="s">
        <v>22</v>
      </c>
      <c r="E3" s="133" t="s">
        <v>23</v>
      </c>
      <c r="F3" s="132" t="s">
        <v>24</v>
      </c>
      <c r="G3" s="133" t="s">
        <v>318</v>
      </c>
      <c r="H3" s="132" t="s">
        <v>25</v>
      </c>
      <c r="I3" s="132" t="s">
        <v>26</v>
      </c>
      <c r="J3" s="132" t="s">
        <v>27</v>
      </c>
      <c r="K3" s="132" t="s">
        <v>17</v>
      </c>
      <c r="L3" s="173" t="s">
        <v>28</v>
      </c>
      <c r="M3" s="130"/>
      <c r="N3" s="130"/>
    </row>
    <row r="4" spans="1:14" s="127" customFormat="1" ht="9.75" customHeight="1">
      <c r="A4" s="134"/>
      <c r="B4" s="134"/>
      <c r="C4" s="134"/>
      <c r="D4" s="134"/>
      <c r="E4" s="135"/>
      <c r="F4" s="135"/>
      <c r="G4" s="134"/>
      <c r="H4" s="134"/>
      <c r="I4" s="134"/>
      <c r="J4" s="134"/>
      <c r="K4" s="134"/>
      <c r="L4" s="134"/>
      <c r="M4" s="130"/>
      <c r="N4" s="130"/>
    </row>
    <row r="5" spans="1:14" s="127" customFormat="1">
      <c r="A5" s="136">
        <v>1</v>
      </c>
      <c r="B5" s="334" t="s">
        <v>29</v>
      </c>
      <c r="C5" s="334"/>
      <c r="D5" s="334"/>
      <c r="E5" s="334"/>
      <c r="F5" s="137"/>
      <c r="G5" s="136" t="s">
        <v>30</v>
      </c>
      <c r="H5" s="136"/>
      <c r="I5" s="136"/>
      <c r="J5" s="136" t="s">
        <v>31</v>
      </c>
      <c r="K5" s="178" t="e">
        <f>SUM(K6:K8)</f>
        <v>#DIV/0!</v>
      </c>
      <c r="L5" s="176" t="e">
        <f>SUM(L6:L8)</f>
        <v>#DIV/0!</v>
      </c>
      <c r="M5" s="130"/>
      <c r="N5" s="130"/>
    </row>
    <row r="6" spans="1:14">
      <c r="A6" s="139" t="s">
        <v>32</v>
      </c>
      <c r="B6" s="140" t="s">
        <v>33</v>
      </c>
      <c r="C6" s="288"/>
      <c r="D6" s="288"/>
      <c r="E6" s="141" t="str">
        <f>'1.1 COORD'!B7</f>
        <v>Coordenador do Projeto</v>
      </c>
      <c r="F6" s="142">
        <f>'1.1 COORD'!B8/4</f>
        <v>0</v>
      </c>
      <c r="G6" s="142" t="e">
        <f>F6*'1.1 COORD'!D67</f>
        <v>#DIV/0!</v>
      </c>
      <c r="H6" s="139" t="s">
        <v>34</v>
      </c>
      <c r="I6" s="139">
        <v>1</v>
      </c>
      <c r="J6" s="139">
        <v>15</v>
      </c>
      <c r="K6" s="179" t="e">
        <f>G6*I6*J6</f>
        <v>#DIV/0!</v>
      </c>
      <c r="L6" s="177" t="e">
        <f>K6/$K$24</f>
        <v>#DIV/0!</v>
      </c>
      <c r="M6" s="130"/>
    </row>
    <row r="7" spans="1:14">
      <c r="A7" s="139" t="s">
        <v>35</v>
      </c>
      <c r="B7" s="140" t="s">
        <v>33</v>
      </c>
      <c r="C7" s="289"/>
      <c r="D7" s="288"/>
      <c r="E7" s="141" t="str">
        <f>'1.2 MOB SOCIAL'!B7</f>
        <v>Mobilizador Social</v>
      </c>
      <c r="F7" s="142">
        <f>'1.2 MOB SOCIAL'!B8</f>
        <v>0</v>
      </c>
      <c r="G7" s="142" t="e">
        <f>F7*'1.2 MOB SOCIAL'!D67</f>
        <v>#DIV/0!</v>
      </c>
      <c r="H7" s="139" t="s">
        <v>34</v>
      </c>
      <c r="I7" s="139">
        <v>1</v>
      </c>
      <c r="J7" s="139">
        <v>15</v>
      </c>
      <c r="K7" s="179" t="e">
        <f>G7*I7*J7</f>
        <v>#DIV/0!</v>
      </c>
      <c r="L7" s="177" t="e">
        <f t="shared" ref="L7:L8" si="0">K7/$K$24</f>
        <v>#DIV/0!</v>
      </c>
      <c r="M7" s="130"/>
    </row>
    <row r="8" spans="1:14">
      <c r="A8" s="139" t="s">
        <v>36</v>
      </c>
      <c r="B8" s="140" t="s">
        <v>33</v>
      </c>
      <c r="C8" s="288"/>
      <c r="D8" s="288"/>
      <c r="E8" s="141" t="str">
        <f>'1.3 AUX ADM'!B7</f>
        <v>Auxiliar Administrativo</v>
      </c>
      <c r="F8" s="142">
        <f>'1.3 AUX ADM'!B8</f>
        <v>0</v>
      </c>
      <c r="G8" s="142" t="e">
        <f>F8*'1.3 AUX ADM'!D67</f>
        <v>#DIV/0!</v>
      </c>
      <c r="H8" s="139" t="s">
        <v>34</v>
      </c>
      <c r="I8" s="139">
        <v>1</v>
      </c>
      <c r="J8" s="139">
        <v>15</v>
      </c>
      <c r="K8" s="179" t="e">
        <f>G8*I8*J8</f>
        <v>#DIV/0!</v>
      </c>
      <c r="L8" s="177" t="e">
        <f t="shared" si="0"/>
        <v>#DIV/0!</v>
      </c>
      <c r="M8" s="130"/>
    </row>
    <row r="9" spans="1:14">
      <c r="A9" s="143"/>
      <c r="B9" s="144"/>
      <c r="C9" s="144"/>
      <c r="D9" s="144"/>
      <c r="E9" s="145"/>
      <c r="F9" s="145"/>
      <c r="G9" s="146"/>
      <c r="H9" s="143"/>
      <c r="I9" s="143"/>
      <c r="J9" s="143"/>
      <c r="K9" s="146"/>
      <c r="L9" s="174"/>
    </row>
    <row r="10" spans="1:14">
      <c r="A10" s="136">
        <v>2</v>
      </c>
      <c r="B10" s="331" t="s">
        <v>37</v>
      </c>
      <c r="C10" s="332"/>
      <c r="D10" s="332"/>
      <c r="E10" s="333"/>
      <c r="F10" s="149"/>
      <c r="G10" s="138" t="s">
        <v>30</v>
      </c>
      <c r="H10" s="136"/>
      <c r="I10" s="136"/>
      <c r="J10" s="136" t="s">
        <v>31</v>
      </c>
      <c r="K10" s="178" t="e">
        <f>SUM(K11:K14)</f>
        <v>#DIV/0!</v>
      </c>
      <c r="L10" s="176" t="e">
        <f>SUM(L11:L14)</f>
        <v>#DIV/0!</v>
      </c>
      <c r="M10" s="130"/>
    </row>
    <row r="11" spans="1:14">
      <c r="A11" s="139" t="s">
        <v>38</v>
      </c>
      <c r="B11" s="140" t="s">
        <v>39</v>
      </c>
      <c r="C11" s="288"/>
      <c r="D11" s="288"/>
      <c r="E11" s="141" t="str">
        <f>'1.4 ENC OPER'!B7</f>
        <v>Encarregado Operacional</v>
      </c>
      <c r="F11" s="142">
        <f>'1.4 ENC OPER'!B8</f>
        <v>0</v>
      </c>
      <c r="G11" s="142" t="e">
        <f>F11*'1.4 ENC OPER'!D67</f>
        <v>#DIV/0!</v>
      </c>
      <c r="H11" s="139" t="s">
        <v>34</v>
      </c>
      <c r="I11" s="139">
        <v>2</v>
      </c>
      <c r="J11" s="139">
        <v>12</v>
      </c>
      <c r="K11" s="179" t="e">
        <f>G11*I11*J11</f>
        <v>#DIV/0!</v>
      </c>
      <c r="L11" s="177" t="e">
        <f>K11/$K$24</f>
        <v>#DIV/0!</v>
      </c>
      <c r="M11" s="130"/>
    </row>
    <row r="12" spans="1:14">
      <c r="A12" s="139" t="s">
        <v>40</v>
      </c>
      <c r="B12" s="140" t="s">
        <v>41</v>
      </c>
      <c r="C12" s="288"/>
      <c r="D12" s="288"/>
      <c r="E12" s="141" t="str">
        <f>'1.5 MOT'!B7</f>
        <v>Motorista</v>
      </c>
      <c r="F12" s="142">
        <f>'1.5 MOT'!B8</f>
        <v>0</v>
      </c>
      <c r="G12" s="142" t="e">
        <f>F12*'1.5 MOT'!D67</f>
        <v>#DIV/0!</v>
      </c>
      <c r="H12" s="139" t="s">
        <v>34</v>
      </c>
      <c r="I12" s="139">
        <v>2</v>
      </c>
      <c r="J12" s="139">
        <v>12</v>
      </c>
      <c r="K12" s="179" t="e">
        <f>G12*I12*J12</f>
        <v>#DIV/0!</v>
      </c>
      <c r="L12" s="177" t="e">
        <f t="shared" ref="L12:L13" si="1">K12/$K$24</f>
        <v>#DIV/0!</v>
      </c>
      <c r="M12" s="130"/>
    </row>
    <row r="13" spans="1:14">
      <c r="A13" s="139" t="s">
        <v>42</v>
      </c>
      <c r="B13" s="140" t="s">
        <v>39</v>
      </c>
      <c r="C13" s="288"/>
      <c r="D13" s="288"/>
      <c r="E13" s="141" t="str">
        <f>'1.6 PEDR'!B7</f>
        <v>Pedreiro</v>
      </c>
      <c r="F13" s="142">
        <f>'1.6 PEDR'!B8</f>
        <v>0</v>
      </c>
      <c r="G13" s="142" t="e">
        <f>F13*'1.6 PEDR'!D67</f>
        <v>#DIV/0!</v>
      </c>
      <c r="H13" s="139" t="s">
        <v>34</v>
      </c>
      <c r="I13" s="139">
        <v>2</v>
      </c>
      <c r="J13" s="139">
        <v>12</v>
      </c>
      <c r="K13" s="179" t="e">
        <f>G13*I13*J13</f>
        <v>#DIV/0!</v>
      </c>
      <c r="L13" s="177" t="e">
        <f t="shared" si="1"/>
        <v>#DIV/0!</v>
      </c>
      <c r="M13" s="130"/>
    </row>
    <row r="14" spans="1:14">
      <c r="A14" s="139" t="s">
        <v>43</v>
      </c>
      <c r="B14" s="140" t="s">
        <v>39</v>
      </c>
      <c r="C14" s="288"/>
      <c r="D14" s="288"/>
      <c r="E14" s="141" t="str">
        <f>'1.7 SERV'!B7</f>
        <v>Servente</v>
      </c>
      <c r="F14" s="142">
        <f>'1.7 SERV'!B8</f>
        <v>0</v>
      </c>
      <c r="G14" s="142" t="e">
        <f>F14*'1.7 SERV'!D67</f>
        <v>#DIV/0!</v>
      </c>
      <c r="H14" s="139" t="s">
        <v>34</v>
      </c>
      <c r="I14" s="139">
        <v>4</v>
      </c>
      <c r="J14" s="139">
        <v>12</v>
      </c>
      <c r="K14" s="179" t="e">
        <f>G14*I14*J14</f>
        <v>#DIV/0!</v>
      </c>
      <c r="L14" s="177" t="e">
        <f>K14/$K$24</f>
        <v>#DIV/0!</v>
      </c>
      <c r="M14" s="130"/>
    </row>
    <row r="15" spans="1:14">
      <c r="A15" s="143"/>
      <c r="B15" s="144"/>
      <c r="C15" s="144"/>
      <c r="D15" s="144"/>
      <c r="E15" s="145"/>
      <c r="F15" s="145"/>
      <c r="G15" s="146"/>
      <c r="H15" s="143"/>
      <c r="I15" s="143"/>
      <c r="J15" s="143"/>
      <c r="K15" s="146"/>
      <c r="L15" s="174"/>
    </row>
    <row r="16" spans="1:14">
      <c r="A16" s="136">
        <v>3</v>
      </c>
      <c r="B16" s="137" t="s">
        <v>44</v>
      </c>
      <c r="C16" s="147"/>
      <c r="D16" s="148"/>
      <c r="E16" s="149"/>
      <c r="F16" s="149"/>
      <c r="G16" s="138" t="s">
        <v>45</v>
      </c>
      <c r="H16" s="136"/>
      <c r="I16" s="136"/>
      <c r="J16" s="136" t="s">
        <v>31</v>
      </c>
      <c r="K16" s="178">
        <f>SUM(K17:K22)</f>
        <v>0</v>
      </c>
      <c r="L16" s="176" t="e">
        <f>SUM(L17:L22)</f>
        <v>#DIV/0!</v>
      </c>
      <c r="M16" s="130"/>
    </row>
    <row r="17" spans="1:14">
      <c r="A17" s="139" t="s">
        <v>46</v>
      </c>
      <c r="B17" s="140" t="s">
        <v>47</v>
      </c>
      <c r="C17" s="288"/>
      <c r="D17" s="288"/>
      <c r="E17" s="141" t="s">
        <v>48</v>
      </c>
      <c r="F17" s="275"/>
      <c r="G17" s="142">
        <f>F17*' FATOR K'!$K$21</f>
        <v>0</v>
      </c>
      <c r="H17" s="139" t="s">
        <v>34</v>
      </c>
      <c r="I17" s="139">
        <v>1</v>
      </c>
      <c r="J17" s="139">
        <v>15</v>
      </c>
      <c r="K17" s="179">
        <f t="shared" ref="K17:K21" si="2">G17*I17*J17</f>
        <v>0</v>
      </c>
      <c r="L17" s="177" t="e">
        <f t="shared" ref="L17:L22" si="3">K17/$K$24</f>
        <v>#DIV/0!</v>
      </c>
      <c r="M17" s="130"/>
    </row>
    <row r="18" spans="1:14">
      <c r="A18" s="139" t="s">
        <v>49</v>
      </c>
      <c r="B18" s="140" t="s">
        <v>47</v>
      </c>
      <c r="C18" s="288"/>
      <c r="D18" s="288"/>
      <c r="E18" s="141" t="s">
        <v>50</v>
      </c>
      <c r="F18" s="275"/>
      <c r="G18" s="142">
        <f>F18*' FATOR K'!$K$21</f>
        <v>0</v>
      </c>
      <c r="H18" s="139" t="s">
        <v>34</v>
      </c>
      <c r="I18" s="139">
        <v>2</v>
      </c>
      <c r="J18" s="139">
        <v>12</v>
      </c>
      <c r="K18" s="179">
        <f t="shared" si="2"/>
        <v>0</v>
      </c>
      <c r="L18" s="177" t="e">
        <f t="shared" si="3"/>
        <v>#DIV/0!</v>
      </c>
      <c r="M18" s="130"/>
    </row>
    <row r="19" spans="1:14">
      <c r="A19" s="139" t="s">
        <v>51</v>
      </c>
      <c r="B19" s="140" t="s">
        <v>52</v>
      </c>
      <c r="C19" s="288"/>
      <c r="D19" s="288"/>
      <c r="E19" s="141" t="s">
        <v>53</v>
      </c>
      <c r="F19" s="275"/>
      <c r="G19" s="142">
        <f>F19*' FATOR K'!$K$21</f>
        <v>0</v>
      </c>
      <c r="H19" s="139" t="s">
        <v>34</v>
      </c>
      <c r="I19" s="139">
        <v>2</v>
      </c>
      <c r="J19" s="139">
        <v>12</v>
      </c>
      <c r="K19" s="179">
        <f t="shared" si="2"/>
        <v>0</v>
      </c>
      <c r="L19" s="177" t="e">
        <f t="shared" si="3"/>
        <v>#DIV/0!</v>
      </c>
      <c r="M19" s="130"/>
    </row>
    <row r="20" spans="1:14">
      <c r="A20" s="139" t="s">
        <v>54</v>
      </c>
      <c r="B20" s="140" t="s">
        <v>55</v>
      </c>
      <c r="C20" s="288"/>
      <c r="D20" s="288"/>
      <c r="E20" s="141" t="s">
        <v>56</v>
      </c>
      <c r="F20" s="275"/>
      <c r="G20" s="142">
        <f>F20*' FATOR K'!$K$21</f>
        <v>0</v>
      </c>
      <c r="H20" s="139" t="s">
        <v>34</v>
      </c>
      <c r="I20" s="139">
        <v>1</v>
      </c>
      <c r="J20" s="139">
        <v>15</v>
      </c>
      <c r="K20" s="179">
        <f t="shared" si="2"/>
        <v>0</v>
      </c>
      <c r="L20" s="177" t="e">
        <f t="shared" si="3"/>
        <v>#DIV/0!</v>
      </c>
      <c r="M20" s="130"/>
    </row>
    <row r="21" spans="1:14">
      <c r="A21" s="139" t="s">
        <v>57</v>
      </c>
      <c r="B21" s="140" t="s">
        <v>55</v>
      </c>
      <c r="C21" s="288"/>
      <c r="D21" s="288"/>
      <c r="E21" s="141" t="s">
        <v>58</v>
      </c>
      <c r="F21" s="275"/>
      <c r="G21" s="142">
        <f>F21*' FATOR K'!$K$21</f>
        <v>0</v>
      </c>
      <c r="H21" s="139" t="s">
        <v>34</v>
      </c>
      <c r="I21" s="139">
        <v>2</v>
      </c>
      <c r="J21" s="139">
        <v>12</v>
      </c>
      <c r="K21" s="179">
        <f t="shared" si="2"/>
        <v>0</v>
      </c>
      <c r="L21" s="177" t="e">
        <f t="shared" si="3"/>
        <v>#DIV/0!</v>
      </c>
      <c r="M21" s="130"/>
    </row>
    <row r="22" spans="1:14">
      <c r="A22" s="139" t="s">
        <v>59</v>
      </c>
      <c r="B22" s="140" t="s">
        <v>60</v>
      </c>
      <c r="C22" s="288"/>
      <c r="D22" s="288"/>
      <c r="E22" s="141" t="s">
        <v>61</v>
      </c>
      <c r="F22" s="275"/>
      <c r="G22" s="142">
        <f>F22*' FATOR K'!$K$21</f>
        <v>0</v>
      </c>
      <c r="H22" s="139" t="s">
        <v>34</v>
      </c>
      <c r="I22" s="139">
        <v>1</v>
      </c>
      <c r="J22" s="139">
        <v>12</v>
      </c>
      <c r="K22" s="179">
        <f>G22*I22*J22</f>
        <v>0</v>
      </c>
      <c r="L22" s="177" t="e">
        <f t="shared" si="3"/>
        <v>#DIV/0!</v>
      </c>
      <c r="M22" s="130"/>
    </row>
    <row r="23" spans="1:14">
      <c r="A23" s="143"/>
      <c r="B23" s="144"/>
      <c r="C23" s="144"/>
      <c r="D23" s="144"/>
      <c r="E23" s="145"/>
      <c r="F23" s="145"/>
      <c r="G23" s="143"/>
      <c r="H23" s="143"/>
      <c r="I23" s="143"/>
      <c r="J23" s="143"/>
      <c r="K23" s="146"/>
      <c r="L23" s="174"/>
    </row>
    <row r="24" spans="1:14" s="1" customFormat="1">
      <c r="A24" s="325" t="s">
        <v>62</v>
      </c>
      <c r="B24" s="325"/>
      <c r="C24" s="325"/>
      <c r="D24" s="325"/>
      <c r="E24" s="326"/>
      <c r="F24" s="326"/>
      <c r="G24" s="325"/>
      <c r="H24" s="325"/>
      <c r="I24" s="325"/>
      <c r="J24" s="325"/>
      <c r="K24" s="150" t="e">
        <f>K5+K10+K16</f>
        <v>#DIV/0!</v>
      </c>
      <c r="L24" s="175" t="e">
        <f>SUM(L5,L10,L16)</f>
        <v>#DIV/0!</v>
      </c>
      <c r="M24" s="151"/>
      <c r="N24" s="151"/>
    </row>
    <row r="25" spans="1:14" ht="6.75" customHeight="1">
      <c r="A25" s="151"/>
      <c r="B25" s="151"/>
      <c r="C25" s="151"/>
      <c r="D25" s="151"/>
      <c r="E25" s="152"/>
      <c r="F25" s="152"/>
      <c r="G25" s="153"/>
      <c r="H25" s="153"/>
      <c r="I25" s="153"/>
      <c r="J25" s="153"/>
      <c r="K25" s="153"/>
      <c r="L25" s="153"/>
    </row>
    <row r="26" spans="1:14" s="4" customFormat="1" ht="12.75" customHeight="1">
      <c r="A26" s="327" t="s">
        <v>63</v>
      </c>
      <c r="B26" s="328"/>
      <c r="C26" s="328"/>
      <c r="D26" s="328"/>
      <c r="E26" s="328"/>
      <c r="F26" s="328"/>
      <c r="G26" s="328"/>
      <c r="H26" s="328"/>
      <c r="I26" s="328"/>
      <c r="J26" s="328"/>
      <c r="K26" s="328"/>
      <c r="L26" s="154"/>
      <c r="M26" s="155"/>
      <c r="N26" s="155"/>
    </row>
  </sheetData>
  <mergeCells count="6">
    <mergeCell ref="A24:J24"/>
    <mergeCell ref="A26:K26"/>
    <mergeCell ref="A1:B1"/>
    <mergeCell ref="C1:J1"/>
    <mergeCell ref="B10:E10"/>
    <mergeCell ref="B5:E5"/>
  </mergeCells>
  <pageMargins left="0.25" right="0.25" top="0.75" bottom="0.75" header="0.3" footer="0.3"/>
  <pageSetup paperSize="9" scale="67" fitToWidth="0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00B050"/>
  </sheetPr>
  <dimension ref="A1:L20"/>
  <sheetViews>
    <sheetView topLeftCell="A16" zoomScale="120" zoomScaleNormal="120" workbookViewId="0">
      <selection activeCell="A2" sqref="A2"/>
    </sheetView>
  </sheetViews>
  <sheetFormatPr defaultColWidth="9.109375" defaultRowHeight="13.8"/>
  <cols>
    <col min="1" max="1" width="6.109375" style="8" customWidth="1"/>
    <col min="2" max="2" width="18.44140625" style="4" customWidth="1"/>
    <col min="3" max="3" width="13.33203125" style="4" customWidth="1"/>
    <col min="4" max="4" width="71.44140625" style="4" customWidth="1"/>
    <col min="5" max="5" width="15" style="4" customWidth="1"/>
    <col min="6" max="6" width="14.88671875" style="7" customWidth="1"/>
    <col min="7" max="7" width="8.44140625" style="8" customWidth="1"/>
    <col min="8" max="8" width="13.33203125" style="4" customWidth="1"/>
    <col min="9" max="9" width="12.44140625" style="4" customWidth="1"/>
    <col min="10" max="10" width="12.33203125" style="7" customWidth="1"/>
    <col min="11" max="12" width="12.6640625" style="4" customWidth="1"/>
    <col min="13" max="16384" width="9.109375" style="4"/>
  </cols>
  <sheetData>
    <row r="1" spans="1:12" ht="15" customHeight="1">
      <c r="A1" s="335" t="s">
        <v>0</v>
      </c>
      <c r="B1" s="335"/>
      <c r="C1" s="336" t="s">
        <v>64</v>
      </c>
      <c r="D1" s="336"/>
      <c r="E1" s="336"/>
      <c r="F1" s="336"/>
      <c r="G1" s="336"/>
      <c r="H1" s="336"/>
      <c r="I1" s="181"/>
      <c r="J1" s="182"/>
    </row>
    <row r="2" spans="1:12" ht="15" customHeight="1">
      <c r="I2" s="9"/>
    </row>
    <row r="3" spans="1:12" s="8" customFormat="1" ht="27.6">
      <c r="A3" s="183" t="s">
        <v>19</v>
      </c>
      <c r="B3" s="183" t="s">
        <v>21</v>
      </c>
      <c r="C3" s="183" t="s">
        <v>22</v>
      </c>
      <c r="D3" s="184" t="s">
        <v>23</v>
      </c>
      <c r="E3" s="184" t="s">
        <v>65</v>
      </c>
      <c r="F3" s="185" t="s">
        <v>319</v>
      </c>
      <c r="G3" s="185" t="s">
        <v>25</v>
      </c>
      <c r="H3" s="185" t="s">
        <v>66</v>
      </c>
      <c r="I3" s="185" t="s">
        <v>67</v>
      </c>
      <c r="J3" s="185" t="s">
        <v>28</v>
      </c>
    </row>
    <row r="4" spans="1:12" ht="15" customHeight="1">
      <c r="C4" s="12"/>
      <c r="F4" s="34"/>
      <c r="G4" s="35"/>
      <c r="H4" s="36"/>
      <c r="I4" s="12"/>
      <c r="J4" s="34"/>
    </row>
    <row r="5" spans="1:12" s="5" customFormat="1" ht="15" customHeight="1">
      <c r="A5" s="23">
        <v>3</v>
      </c>
      <c r="B5" s="37" t="s">
        <v>68</v>
      </c>
      <c r="C5" s="38"/>
      <c r="D5" s="39"/>
      <c r="E5" s="39"/>
      <c r="F5" s="40" t="s">
        <v>69</v>
      </c>
      <c r="G5" s="41"/>
      <c r="H5" s="42"/>
      <c r="I5" s="43">
        <f>SUM(I7,I10:I10)</f>
        <v>0</v>
      </c>
      <c r="J5" s="44" t="e">
        <f>SUM(J7,J10:J10)</f>
        <v>#DIV/0!</v>
      </c>
    </row>
    <row r="6" spans="1:12" s="5" customFormat="1" ht="15" customHeight="1">
      <c r="A6" s="93" t="s">
        <v>46</v>
      </c>
      <c r="B6" s="94" t="s">
        <v>70</v>
      </c>
      <c r="C6" s="95"/>
      <c r="D6" s="95"/>
      <c r="E6" s="95"/>
      <c r="F6" s="96"/>
      <c r="G6" s="97"/>
      <c r="H6" s="95"/>
      <c r="I6" s="98"/>
      <c r="J6" s="99"/>
    </row>
    <row r="7" spans="1:12" s="5" customFormat="1" ht="15" customHeight="1">
      <c r="A7" s="20" t="s">
        <v>71</v>
      </c>
      <c r="B7" s="278"/>
      <c r="C7" s="279"/>
      <c r="D7" s="284" t="s">
        <v>286</v>
      </c>
      <c r="E7" s="276"/>
      <c r="F7" s="31">
        <f>E7*' FATOR K'!K20</f>
        <v>0</v>
      </c>
      <c r="G7" s="27" t="s">
        <v>72</v>
      </c>
      <c r="H7" s="29">
        <v>960</v>
      </c>
      <c r="I7" s="31">
        <f>ROUNDDOWN(F7*H7,0)</f>
        <v>0</v>
      </c>
      <c r="J7" s="30" t="e">
        <f>I7/$I$19</f>
        <v>#DIV/0!</v>
      </c>
      <c r="L7" s="19"/>
    </row>
    <row r="8" spans="1:12" s="5" customFormat="1" ht="15" customHeight="1">
      <c r="A8" s="6"/>
      <c r="B8" s="6"/>
      <c r="C8" s="10"/>
      <c r="F8" s="33"/>
      <c r="G8" s="10"/>
      <c r="H8" s="28"/>
      <c r="I8" s="33"/>
      <c r="J8" s="186"/>
    </row>
    <row r="9" spans="1:12" s="5" customFormat="1" ht="15" customHeight="1">
      <c r="A9" s="93" t="s">
        <v>49</v>
      </c>
      <c r="B9" s="94" t="s">
        <v>73</v>
      </c>
      <c r="C9" s="95"/>
      <c r="D9" s="95"/>
      <c r="E9" s="95"/>
      <c r="F9" s="98"/>
      <c r="G9" s="97"/>
      <c r="H9" s="95"/>
      <c r="I9" s="98"/>
      <c r="J9" s="99"/>
    </row>
    <row r="10" spans="1:12" s="5" customFormat="1" ht="44.25" customHeight="1">
      <c r="A10" s="20" t="s">
        <v>74</v>
      </c>
      <c r="B10" s="278"/>
      <c r="C10" s="280"/>
      <c r="D10" s="285" t="s">
        <v>287</v>
      </c>
      <c r="E10" s="276"/>
      <c r="F10" s="31">
        <f>E10*' FATOR K'!K20</f>
        <v>0</v>
      </c>
      <c r="G10" s="27" t="s">
        <v>75</v>
      </c>
      <c r="H10" s="29">
        <v>12</v>
      </c>
      <c r="I10" s="31">
        <f>ROUNDDOWN(F10*H10,0)</f>
        <v>0</v>
      </c>
      <c r="J10" s="30" t="e">
        <f>I10/$I$19</f>
        <v>#DIV/0!</v>
      </c>
    </row>
    <row r="11" spans="1:12" s="5" customFormat="1" ht="15" customHeight="1">
      <c r="A11" s="6"/>
      <c r="B11" s="6"/>
      <c r="C11" s="10"/>
      <c r="F11" s="33"/>
      <c r="G11" s="10"/>
      <c r="H11" s="14"/>
      <c r="I11" s="33"/>
      <c r="J11" s="10"/>
    </row>
    <row r="12" spans="1:12" s="5" customFormat="1" ht="15" customHeight="1">
      <c r="A12" s="21">
        <v>4</v>
      </c>
      <c r="B12" s="338" t="s">
        <v>76</v>
      </c>
      <c r="C12" s="339"/>
      <c r="D12" s="340"/>
      <c r="E12" s="232"/>
      <c r="F12" s="21" t="s">
        <v>45</v>
      </c>
      <c r="G12" s="21"/>
      <c r="H12" s="24"/>
      <c r="I12" s="22">
        <f>SUM(I13:I17)</f>
        <v>0</v>
      </c>
      <c r="J12" s="25" t="e">
        <f>SUM(J13:J17)</f>
        <v>#DIV/0!</v>
      </c>
    </row>
    <row r="13" spans="1:12" s="5" customFormat="1" ht="27.6">
      <c r="A13" s="20" t="s">
        <v>77</v>
      </c>
      <c r="B13" s="281"/>
      <c r="C13" s="282"/>
      <c r="D13" s="286" t="s">
        <v>289</v>
      </c>
      <c r="E13" s="277"/>
      <c r="F13" s="32">
        <f>E13*' FATOR K'!$K$21</f>
        <v>0</v>
      </c>
      <c r="G13" s="17" t="s">
        <v>78</v>
      </c>
      <c r="H13" s="18">
        <v>500</v>
      </c>
      <c r="I13" s="32">
        <f>ROUNDDOWN(F13*H13,0)</f>
        <v>0</v>
      </c>
      <c r="J13" s="26" t="e">
        <f>I13/$I$19</f>
        <v>#DIV/0!</v>
      </c>
    </row>
    <row r="14" spans="1:12" s="5" customFormat="1" ht="15" customHeight="1">
      <c r="A14" s="20" t="s">
        <v>79</v>
      </c>
      <c r="B14" s="283"/>
      <c r="C14" s="283"/>
      <c r="D14" s="287" t="s">
        <v>290</v>
      </c>
      <c r="E14" s="277"/>
      <c r="F14" s="32">
        <f>E14*' FATOR K'!$K$21</f>
        <v>0</v>
      </c>
      <c r="G14" s="17" t="s">
        <v>80</v>
      </c>
      <c r="H14" s="18">
        <v>6000</v>
      </c>
      <c r="I14" s="32">
        <f t="shared" ref="I14:I17" si="0">ROUNDDOWN(F14*H14,0)</f>
        <v>0</v>
      </c>
      <c r="J14" s="26" t="e">
        <f>I14/$I$19</f>
        <v>#DIV/0!</v>
      </c>
    </row>
    <row r="15" spans="1:12" s="5" customFormat="1" ht="15" customHeight="1">
      <c r="A15" s="20" t="s">
        <v>81</v>
      </c>
      <c r="B15" s="283"/>
      <c r="C15" s="283"/>
      <c r="D15" s="287" t="s">
        <v>291</v>
      </c>
      <c r="E15" s="277"/>
      <c r="F15" s="32">
        <f>E15*' FATOR K'!$K$21</f>
        <v>0</v>
      </c>
      <c r="G15" s="17" t="s">
        <v>80</v>
      </c>
      <c r="H15" s="18">
        <v>264</v>
      </c>
      <c r="I15" s="32">
        <f t="shared" si="0"/>
        <v>0</v>
      </c>
      <c r="J15" s="26" t="e">
        <f>I15/$I$19</f>
        <v>#DIV/0!</v>
      </c>
    </row>
    <row r="16" spans="1:12" s="5" customFormat="1" ht="15" customHeight="1">
      <c r="A16" s="20" t="s">
        <v>82</v>
      </c>
      <c r="B16" s="283"/>
      <c r="C16" s="283"/>
      <c r="D16" s="287" t="s">
        <v>284</v>
      </c>
      <c r="E16" s="277"/>
      <c r="F16" s="32">
        <f>E16*' FATOR K'!$K$21</f>
        <v>0</v>
      </c>
      <c r="G16" s="17" t="s">
        <v>80</v>
      </c>
      <c r="H16" s="18">
        <v>264</v>
      </c>
      <c r="I16" s="32">
        <f t="shared" si="0"/>
        <v>0</v>
      </c>
      <c r="J16" s="26" t="e">
        <f t="shared" ref="J16" si="1">I16/$I$19</f>
        <v>#DIV/0!</v>
      </c>
    </row>
    <row r="17" spans="1:10" s="5" customFormat="1" ht="15" customHeight="1">
      <c r="A17" s="20" t="s">
        <v>83</v>
      </c>
      <c r="B17" s="283"/>
      <c r="C17" s="283"/>
      <c r="D17" s="287" t="s">
        <v>292</v>
      </c>
      <c r="E17" s="277"/>
      <c r="F17" s="32">
        <f>E17*' FATOR K'!$K$21</f>
        <v>0</v>
      </c>
      <c r="G17" s="17" t="s">
        <v>84</v>
      </c>
      <c r="H17" s="18">
        <v>42</v>
      </c>
      <c r="I17" s="32">
        <f t="shared" si="0"/>
        <v>0</v>
      </c>
      <c r="J17" s="119" t="e">
        <f>I17/$I$19</f>
        <v>#DIV/0!</v>
      </c>
    </row>
    <row r="18" spans="1:10" ht="15" customHeight="1">
      <c r="A18" s="6"/>
      <c r="B18" s="5"/>
      <c r="C18" s="11"/>
      <c r="D18" s="5"/>
      <c r="E18" s="5"/>
      <c r="F18" s="13"/>
      <c r="G18" s="10"/>
      <c r="H18" s="14"/>
      <c r="I18" s="11"/>
      <c r="J18" s="10"/>
    </row>
    <row r="19" spans="1:10" ht="15" customHeight="1">
      <c r="A19" s="187"/>
      <c r="B19" s="188"/>
      <c r="C19" s="188"/>
      <c r="D19" s="188"/>
      <c r="E19" s="188"/>
      <c r="F19" s="337" t="s">
        <v>85</v>
      </c>
      <c r="G19" s="337"/>
      <c r="H19" s="189"/>
      <c r="I19" s="190">
        <f>I5+I12</f>
        <v>0</v>
      </c>
      <c r="J19" s="191" t="e">
        <f>J5+J12</f>
        <v>#DIV/0!</v>
      </c>
    </row>
    <row r="20" spans="1:10" ht="15" customHeight="1"/>
  </sheetData>
  <mergeCells count="4">
    <mergeCell ref="A1:B1"/>
    <mergeCell ref="C1:H1"/>
    <mergeCell ref="F19:G19"/>
    <mergeCell ref="B12:D12"/>
  </mergeCells>
  <printOptions horizontalCentered="1"/>
  <pageMargins left="0.7" right="0.7" top="0.75" bottom="0.75" header="0.3" footer="0.3"/>
  <pageSetup paperSize="9" scale="78" fitToWidth="0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C0DA88-6AF0-4C43-9F43-6EA16609EB78}">
  <sheetPr>
    <tabColor rgb="FF00B050"/>
  </sheetPr>
  <dimension ref="A1:M19"/>
  <sheetViews>
    <sheetView workbookViewId="0">
      <selection activeCell="A2" sqref="A2"/>
    </sheetView>
  </sheetViews>
  <sheetFormatPr defaultColWidth="9.109375" defaultRowHeight="14.4"/>
  <cols>
    <col min="1" max="1" width="18.5546875" style="123" customWidth="1"/>
    <col min="2" max="3" width="22.88671875" style="123" customWidth="1"/>
    <col min="4" max="4" width="20.5546875" style="123" customWidth="1"/>
    <col min="5" max="5" width="9.109375" style="123"/>
    <col min="6" max="13" width="11.44140625" style="123" customWidth="1"/>
    <col min="14" max="16384" width="9.109375" style="120"/>
  </cols>
  <sheetData>
    <row r="1" spans="1:13">
      <c r="A1" s="229" t="s">
        <v>1</v>
      </c>
      <c r="B1" s="341" t="s">
        <v>86</v>
      </c>
      <c r="C1" s="341"/>
      <c r="D1" s="341"/>
      <c r="E1" s="341"/>
      <c r="F1" s="341"/>
      <c r="G1" s="341"/>
      <c r="H1" s="341"/>
      <c r="I1" s="341"/>
      <c r="J1" s="341"/>
      <c r="K1" s="341"/>
      <c r="L1" s="341"/>
      <c r="M1" s="341"/>
    </row>
    <row r="4" spans="1:13">
      <c r="A4" s="124" t="s">
        <v>87</v>
      </c>
      <c r="B4" s="125" t="s">
        <v>88</v>
      </c>
      <c r="C4" s="126" t="s">
        <v>89</v>
      </c>
      <c r="D4" s="233"/>
      <c r="E4" s="233"/>
      <c r="F4" s="233"/>
      <c r="G4" s="233"/>
      <c r="H4" s="233"/>
      <c r="I4" s="233"/>
      <c r="J4" s="233"/>
      <c r="K4" s="233"/>
      <c r="L4" s="233"/>
      <c r="M4" s="233"/>
    </row>
    <row r="5" spans="1:13">
      <c r="A5" s="234" t="s">
        <v>90</v>
      </c>
      <c r="B5" s="235">
        <f>'CRONOGRAMA FINANCEIRO'!C25</f>
        <v>0</v>
      </c>
      <c r="C5" s="236" t="e">
        <f>'CRONOGRAMA FINANCEIRO'!C22</f>
        <v>#DIV/0!</v>
      </c>
      <c r="D5" s="233"/>
      <c r="E5" s="233"/>
      <c r="F5" s="233"/>
      <c r="G5" s="233"/>
      <c r="H5" s="233"/>
      <c r="I5" s="233"/>
      <c r="J5" s="233"/>
      <c r="K5" s="233"/>
      <c r="L5" s="233"/>
      <c r="M5" s="233"/>
    </row>
    <row r="6" spans="1:13">
      <c r="A6" s="237" t="s">
        <v>91</v>
      </c>
      <c r="B6" s="238">
        <f>'CRONOGRAMA FINANCEIRO'!D25</f>
        <v>0</v>
      </c>
      <c r="C6" s="239" t="e">
        <f>'CRONOGRAMA FINANCEIRO'!D22</f>
        <v>#DIV/0!</v>
      </c>
      <c r="D6" s="238"/>
      <c r="E6" s="238"/>
      <c r="F6" s="238"/>
      <c r="G6" s="238"/>
      <c r="H6" s="238"/>
      <c r="I6" s="238"/>
      <c r="J6" s="238"/>
      <c r="K6" s="238"/>
      <c r="L6" s="238"/>
      <c r="M6" s="238"/>
    </row>
    <row r="7" spans="1:13">
      <c r="A7" s="234" t="s">
        <v>92</v>
      </c>
      <c r="B7" s="235">
        <f>'CRONOGRAMA FINANCEIRO'!E25</f>
        <v>8.3299999999999999E-2</v>
      </c>
      <c r="C7" s="236" t="e">
        <f>'CRONOGRAMA FINANCEIRO'!E22</f>
        <v>#DIV/0!</v>
      </c>
      <c r="D7" s="233"/>
      <c r="E7" s="233"/>
      <c r="F7" s="233"/>
      <c r="G7" s="233"/>
      <c r="H7" s="233"/>
      <c r="I7" s="233"/>
      <c r="J7" s="233"/>
      <c r="K7" s="233"/>
      <c r="L7" s="233"/>
      <c r="M7" s="233"/>
    </row>
    <row r="8" spans="1:13">
      <c r="A8" s="234" t="s">
        <v>93</v>
      </c>
      <c r="B8" s="235">
        <f>'CRONOGRAMA FINANCEIRO'!F25</f>
        <v>0.1666</v>
      </c>
      <c r="C8" s="236" t="e">
        <f>'CRONOGRAMA FINANCEIRO'!F22</f>
        <v>#DIV/0!</v>
      </c>
      <c r="D8" s="233"/>
      <c r="E8" s="233"/>
      <c r="F8" s="233"/>
      <c r="G8" s="233"/>
      <c r="H8" s="233"/>
      <c r="I8" s="233"/>
      <c r="J8" s="233"/>
      <c r="K8" s="233"/>
      <c r="L8" s="233"/>
      <c r="M8" s="233"/>
    </row>
    <row r="9" spans="1:13">
      <c r="A9" s="234" t="s">
        <v>94</v>
      </c>
      <c r="B9" s="235">
        <f>'CRONOGRAMA FINANCEIRO'!G25</f>
        <v>0.24990000000000001</v>
      </c>
      <c r="C9" s="236" t="e">
        <f>'CRONOGRAMA FINANCEIRO'!G22</f>
        <v>#DIV/0!</v>
      </c>
      <c r="D9" s="233"/>
      <c r="E9" s="233"/>
      <c r="F9" s="233"/>
      <c r="G9" s="233"/>
      <c r="H9" s="233"/>
      <c r="I9" s="233"/>
      <c r="J9" s="233"/>
      <c r="K9" s="233"/>
      <c r="L9" s="233"/>
      <c r="M9" s="233"/>
    </row>
    <row r="10" spans="1:13">
      <c r="A10" s="234" t="s">
        <v>95</v>
      </c>
      <c r="B10" s="235">
        <f>'CRONOGRAMA FINANCEIRO'!H25</f>
        <v>0.3332</v>
      </c>
      <c r="C10" s="236" t="e">
        <f>'CRONOGRAMA FINANCEIRO'!H22</f>
        <v>#DIV/0!</v>
      </c>
      <c r="D10" s="233"/>
      <c r="E10" s="233"/>
      <c r="F10" s="233"/>
      <c r="G10" s="233"/>
      <c r="H10" s="233"/>
      <c r="I10" s="233"/>
      <c r="J10" s="233"/>
      <c r="K10" s="233"/>
      <c r="L10" s="233"/>
      <c r="M10" s="233"/>
    </row>
    <row r="11" spans="1:13">
      <c r="A11" s="234" t="s">
        <v>96</v>
      </c>
      <c r="B11" s="235">
        <f>'CRONOGRAMA FINANCEIRO'!I25</f>
        <v>0.41649999999999998</v>
      </c>
      <c r="C11" s="236" t="e">
        <f>'CRONOGRAMA FINANCEIRO'!I22</f>
        <v>#DIV/0!</v>
      </c>
      <c r="D11" s="233"/>
      <c r="E11" s="233"/>
      <c r="F11" s="233"/>
      <c r="G11" s="233"/>
      <c r="H11" s="233"/>
      <c r="I11" s="233"/>
      <c r="J11" s="233"/>
      <c r="K11" s="233"/>
      <c r="L11" s="233"/>
      <c r="M11" s="233"/>
    </row>
    <row r="12" spans="1:13">
      <c r="A12" s="234" t="s">
        <v>97</v>
      </c>
      <c r="B12" s="235">
        <f>'CRONOGRAMA FINANCEIRO'!J25</f>
        <v>0.49979999999999997</v>
      </c>
      <c r="C12" s="236" t="e">
        <f>'CRONOGRAMA FINANCEIRO'!J22</f>
        <v>#DIV/0!</v>
      </c>
      <c r="D12" s="233"/>
      <c r="E12" s="233"/>
      <c r="F12" s="233"/>
      <c r="G12" s="233"/>
      <c r="H12" s="233"/>
      <c r="I12" s="233"/>
      <c r="J12" s="233"/>
      <c r="K12" s="233"/>
      <c r="L12" s="233"/>
      <c r="M12" s="233"/>
    </row>
    <row r="13" spans="1:13">
      <c r="A13" s="234" t="s">
        <v>98</v>
      </c>
      <c r="B13" s="235">
        <f>'CRONOGRAMA FINANCEIRO'!K25</f>
        <v>0.58309999999999995</v>
      </c>
      <c r="C13" s="236" t="e">
        <f>'CRONOGRAMA FINANCEIRO'!K22</f>
        <v>#DIV/0!</v>
      </c>
      <c r="D13" s="233"/>
      <c r="E13" s="233"/>
      <c r="F13" s="233"/>
      <c r="G13" s="233"/>
      <c r="H13" s="233"/>
      <c r="I13" s="233"/>
      <c r="J13" s="233"/>
      <c r="K13" s="233"/>
      <c r="L13" s="233"/>
      <c r="M13" s="233"/>
    </row>
    <row r="14" spans="1:13">
      <c r="A14" s="234" t="s">
        <v>99</v>
      </c>
      <c r="B14" s="235">
        <f>'CRONOGRAMA FINANCEIRO'!L25</f>
        <v>0.66639999999999999</v>
      </c>
      <c r="C14" s="236" t="e">
        <f>'CRONOGRAMA FINANCEIRO'!L22</f>
        <v>#DIV/0!</v>
      </c>
      <c r="D14" s="233"/>
      <c r="E14" s="233"/>
      <c r="F14" s="233"/>
      <c r="G14" s="233"/>
      <c r="H14" s="233"/>
      <c r="I14" s="233"/>
      <c r="J14" s="233"/>
      <c r="K14" s="233"/>
      <c r="L14" s="233"/>
      <c r="M14" s="233"/>
    </row>
    <row r="15" spans="1:13">
      <c r="A15" s="234" t="s">
        <v>100</v>
      </c>
      <c r="B15" s="235">
        <f>'CRONOGRAMA FINANCEIRO'!M25</f>
        <v>0.74970000000000003</v>
      </c>
      <c r="C15" s="236" t="e">
        <f>'CRONOGRAMA FINANCEIRO'!M22</f>
        <v>#DIV/0!</v>
      </c>
      <c r="D15" s="233"/>
      <c r="E15" s="233"/>
      <c r="F15" s="233"/>
      <c r="G15" s="233"/>
      <c r="H15" s="233"/>
      <c r="I15" s="233"/>
      <c r="J15" s="233"/>
      <c r="K15" s="233"/>
      <c r="L15" s="233"/>
      <c r="M15" s="233"/>
    </row>
    <row r="16" spans="1:13">
      <c r="A16" s="234" t="s">
        <v>101</v>
      </c>
      <c r="B16" s="235">
        <f>'CRONOGRAMA FINANCEIRO'!N25</f>
        <v>0.83300000000000007</v>
      </c>
      <c r="C16" s="236" t="e">
        <f>'CRONOGRAMA FINANCEIRO'!N22</f>
        <v>#DIV/0!</v>
      </c>
      <c r="D16" s="233"/>
      <c r="E16" s="233"/>
      <c r="F16" s="233"/>
      <c r="G16" s="233"/>
      <c r="H16" s="233"/>
      <c r="I16" s="233"/>
      <c r="J16" s="233"/>
      <c r="K16" s="233"/>
      <c r="L16" s="233"/>
      <c r="M16" s="233"/>
    </row>
    <row r="17" spans="1:3">
      <c r="A17" s="234" t="s">
        <v>102</v>
      </c>
      <c r="B17" s="235">
        <f>'CRONOGRAMA FINANCEIRO'!O25</f>
        <v>0.91630000000000011</v>
      </c>
      <c r="C17" s="236" t="e">
        <f>'CRONOGRAMA FINANCEIRO'!O22</f>
        <v>#DIV/0!</v>
      </c>
    </row>
    <row r="18" spans="1:3">
      <c r="A18" s="234" t="s">
        <v>103</v>
      </c>
      <c r="B18" s="235">
        <f>'CRONOGRAMA FINANCEIRO'!P25</f>
        <v>0.99960000000000016</v>
      </c>
      <c r="C18" s="236" t="e">
        <f>'CRONOGRAMA FINANCEIRO'!P22</f>
        <v>#DIV/0!</v>
      </c>
    </row>
    <row r="19" spans="1:3">
      <c r="A19" s="237" t="s">
        <v>104</v>
      </c>
      <c r="B19" s="238">
        <f>'CRONOGRAMA FINANCEIRO'!Q25</f>
        <v>0.99960000000000016</v>
      </c>
      <c r="C19" s="239" t="e">
        <f>'CRONOGRAMA FINANCEIRO'!Q22</f>
        <v>#DIV/0!</v>
      </c>
    </row>
  </sheetData>
  <mergeCells count="1">
    <mergeCell ref="B1:M1"/>
  </mergeCells>
  <pageMargins left="0.7" right="0.7" top="0.75" bottom="0.75" header="0.3" footer="0.3"/>
  <pageSetup paperSize="9" scale="72" fitToWidth="0" fitToHeight="0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07FBE9-71F7-4E41-87CF-06A8C34DE57B}">
  <sheetPr>
    <tabColor rgb="FF00B050"/>
  </sheetPr>
  <dimension ref="A1:H25"/>
  <sheetViews>
    <sheetView zoomScale="102" zoomScaleNormal="102" workbookViewId="0">
      <selection activeCell="A2" sqref="A2"/>
    </sheetView>
  </sheetViews>
  <sheetFormatPr defaultColWidth="9.109375" defaultRowHeight="14.4"/>
  <cols>
    <col min="1" max="1" width="33.109375" style="123" customWidth="1"/>
    <col min="2" max="3" width="20.5546875" style="123" customWidth="1"/>
    <col min="4" max="4" width="7.88671875" style="123" bestFit="1" customWidth="1"/>
    <col min="5" max="5" width="14.88671875" style="123" bestFit="1" customWidth="1"/>
    <col min="6" max="6" width="27" style="123" bestFit="1" customWidth="1"/>
    <col min="7" max="8" width="9.109375" style="123"/>
    <col min="9" max="16384" width="9.109375" style="120"/>
  </cols>
  <sheetData>
    <row r="1" spans="1:6">
      <c r="A1" s="230" t="s">
        <v>2</v>
      </c>
      <c r="B1" s="341" t="s">
        <v>105</v>
      </c>
      <c r="C1" s="341"/>
      <c r="D1" s="341"/>
      <c r="E1" s="341"/>
      <c r="F1" s="341"/>
    </row>
    <row r="3" spans="1:6">
      <c r="A3" s="124" t="s">
        <v>106</v>
      </c>
      <c r="B3" s="125" t="s">
        <v>107</v>
      </c>
      <c r="C3" s="125" t="s">
        <v>25</v>
      </c>
      <c r="D3" s="125"/>
      <c r="E3" s="125"/>
      <c r="F3" s="126"/>
    </row>
    <row r="4" spans="1:6">
      <c r="A4" s="240" t="s">
        <v>108</v>
      </c>
      <c r="B4" s="241">
        <v>17</v>
      </c>
      <c r="C4" s="242" t="s">
        <v>109</v>
      </c>
      <c r="D4" s="242"/>
      <c r="E4" s="242"/>
      <c r="F4" s="243"/>
    </row>
    <row r="5" spans="1:6">
      <c r="A5" s="240" t="s">
        <v>110</v>
      </c>
      <c r="B5" s="241">
        <v>12</v>
      </c>
      <c r="C5" s="242" t="s">
        <v>109</v>
      </c>
      <c r="D5" s="242"/>
      <c r="E5" s="242"/>
      <c r="F5" s="243"/>
    </row>
    <row r="6" spans="1:6">
      <c r="A6" s="240" t="s">
        <v>111</v>
      </c>
      <c r="B6" s="241">
        <v>12</v>
      </c>
      <c r="C6" s="242" t="s">
        <v>109</v>
      </c>
      <c r="D6" s="242"/>
      <c r="E6" s="242"/>
      <c r="F6" s="243"/>
    </row>
    <row r="7" spans="1:6">
      <c r="A7" s="240" t="s">
        <v>112</v>
      </c>
      <c r="B7" s="241">
        <v>8</v>
      </c>
      <c r="C7" s="242" t="s">
        <v>113</v>
      </c>
      <c r="D7" s="242"/>
      <c r="E7" s="242"/>
      <c r="F7" s="243"/>
    </row>
    <row r="8" spans="1:6">
      <c r="A8" s="240" t="s">
        <v>114</v>
      </c>
      <c r="B8" s="244" t="e">
        <f>'CUSTOS FIXOS '!K24</f>
        <v>#DIV/0!</v>
      </c>
      <c r="C8" s="242" t="s">
        <v>115</v>
      </c>
      <c r="D8" s="242"/>
      <c r="E8" s="242"/>
      <c r="F8" s="243"/>
    </row>
    <row r="9" spans="1:6">
      <c r="A9" s="240" t="s">
        <v>116</v>
      </c>
      <c r="B9" s="244">
        <f>'CUSTOS VARIÁVEIS'!I19</f>
        <v>0</v>
      </c>
      <c r="C9" s="242" t="s">
        <v>115</v>
      </c>
      <c r="D9" s="242"/>
      <c r="E9" s="242"/>
      <c r="F9" s="243"/>
    </row>
    <row r="10" spans="1:6">
      <c r="A10" s="245" t="s">
        <v>117</v>
      </c>
      <c r="B10" s="246" t="e">
        <f>B8+B9</f>
        <v>#DIV/0!</v>
      </c>
      <c r="C10" s="247" t="s">
        <v>115</v>
      </c>
      <c r="D10" s="247"/>
      <c r="E10" s="247"/>
      <c r="F10" s="248"/>
    </row>
    <row r="12" spans="1:6" ht="27.6">
      <c r="A12" s="124" t="s">
        <v>118</v>
      </c>
      <c r="B12" s="125" t="s">
        <v>119</v>
      </c>
      <c r="C12" s="125" t="s">
        <v>120</v>
      </c>
      <c r="D12" s="125" t="s">
        <v>27</v>
      </c>
      <c r="E12" s="125" t="s">
        <v>17</v>
      </c>
      <c r="F12" s="126" t="s">
        <v>121</v>
      </c>
    </row>
    <row r="13" spans="1:6">
      <c r="A13" s="240" t="s">
        <v>122</v>
      </c>
      <c r="B13" s="244" t="e">
        <f>'CUSTOS FIXOS '!G6</f>
        <v>#DIV/0!</v>
      </c>
      <c r="C13" s="242">
        <v>1</v>
      </c>
      <c r="D13" s="242">
        <v>15</v>
      </c>
      <c r="E13" s="244" t="e">
        <f>ROUND(B13*C13*D13,2)</f>
        <v>#DIV/0!</v>
      </c>
      <c r="F13" s="243" t="s">
        <v>123</v>
      </c>
    </row>
    <row r="14" spans="1:6">
      <c r="A14" s="240" t="s">
        <v>124</v>
      </c>
      <c r="B14" s="244" t="e">
        <f>'CUSTOS FIXOS '!G7</f>
        <v>#DIV/0!</v>
      </c>
      <c r="C14" s="242">
        <v>1</v>
      </c>
      <c r="D14" s="242">
        <v>15</v>
      </c>
      <c r="E14" s="244" t="e">
        <f t="shared" ref="E14:E25" si="0">ROUND(B14*C14*D14,2)</f>
        <v>#DIV/0!</v>
      </c>
      <c r="F14" s="243" t="s">
        <v>123</v>
      </c>
    </row>
    <row r="15" spans="1:6">
      <c r="A15" s="240" t="s">
        <v>125</v>
      </c>
      <c r="B15" s="244" t="e">
        <f>'CUSTOS FIXOS '!G8</f>
        <v>#DIV/0!</v>
      </c>
      <c r="C15" s="242">
        <v>1</v>
      </c>
      <c r="D15" s="242">
        <v>15</v>
      </c>
      <c r="E15" s="244" t="e">
        <f t="shared" si="0"/>
        <v>#DIV/0!</v>
      </c>
      <c r="F15" s="243" t="s">
        <v>123</v>
      </c>
    </row>
    <row r="16" spans="1:6">
      <c r="A16" s="240" t="s">
        <v>126</v>
      </c>
      <c r="B16" s="244" t="e">
        <f>'CUSTOS FIXOS '!G11</f>
        <v>#DIV/0!</v>
      </c>
      <c r="C16" s="242">
        <v>2</v>
      </c>
      <c r="D16" s="242">
        <v>12</v>
      </c>
      <c r="E16" s="244" t="e">
        <f t="shared" si="0"/>
        <v>#DIV/0!</v>
      </c>
      <c r="F16" s="243" t="s">
        <v>127</v>
      </c>
    </row>
    <row r="17" spans="1:6">
      <c r="A17" s="240" t="s">
        <v>128</v>
      </c>
      <c r="B17" s="244" t="e">
        <f>'CUSTOS FIXOS '!G12</f>
        <v>#DIV/0!</v>
      </c>
      <c r="C17" s="242">
        <v>2</v>
      </c>
      <c r="D17" s="242">
        <v>12</v>
      </c>
      <c r="E17" s="244" t="e">
        <f t="shared" si="0"/>
        <v>#DIV/0!</v>
      </c>
      <c r="F17" s="243" t="s">
        <v>127</v>
      </c>
    </row>
    <row r="18" spans="1:6">
      <c r="A18" s="240" t="s">
        <v>129</v>
      </c>
      <c r="B18" s="244" t="e">
        <f>'CUSTOS FIXOS '!G13</f>
        <v>#DIV/0!</v>
      </c>
      <c r="C18" s="242">
        <v>2</v>
      </c>
      <c r="D18" s="242">
        <v>12</v>
      </c>
      <c r="E18" s="244" t="e">
        <f t="shared" si="0"/>
        <v>#DIV/0!</v>
      </c>
      <c r="F18" s="243" t="s">
        <v>127</v>
      </c>
    </row>
    <row r="19" spans="1:6">
      <c r="A19" s="240" t="s">
        <v>130</v>
      </c>
      <c r="B19" s="244" t="e">
        <f>'CUSTOS FIXOS '!G14</f>
        <v>#DIV/0!</v>
      </c>
      <c r="C19" s="242">
        <v>4</v>
      </c>
      <c r="D19" s="242">
        <v>12</v>
      </c>
      <c r="E19" s="244" t="e">
        <f t="shared" si="0"/>
        <v>#DIV/0!</v>
      </c>
      <c r="F19" s="243" t="s">
        <v>127</v>
      </c>
    </row>
    <row r="20" spans="1:6">
      <c r="A20" s="240" t="s">
        <v>48</v>
      </c>
      <c r="B20" s="244">
        <f>'CUSTOS FIXOS '!G17</f>
        <v>0</v>
      </c>
      <c r="C20" s="242">
        <v>1</v>
      </c>
      <c r="D20" s="242">
        <v>15</v>
      </c>
      <c r="E20" s="244">
        <f t="shared" si="0"/>
        <v>0</v>
      </c>
      <c r="F20" s="243" t="s">
        <v>123</v>
      </c>
    </row>
    <row r="21" spans="1:6">
      <c r="A21" s="240" t="s">
        <v>131</v>
      </c>
      <c r="B21" s="244">
        <f>'CUSTOS FIXOS '!G18</f>
        <v>0</v>
      </c>
      <c r="C21" s="242">
        <v>2</v>
      </c>
      <c r="D21" s="242">
        <v>12</v>
      </c>
      <c r="E21" s="244">
        <f t="shared" si="0"/>
        <v>0</v>
      </c>
      <c r="F21" s="243" t="s">
        <v>127</v>
      </c>
    </row>
    <row r="22" spans="1:6">
      <c r="A22" s="240" t="s">
        <v>53</v>
      </c>
      <c r="B22" s="244">
        <f>'CUSTOS FIXOS '!G19</f>
        <v>0</v>
      </c>
      <c r="C22" s="242">
        <v>2</v>
      </c>
      <c r="D22" s="242">
        <v>12</v>
      </c>
      <c r="E22" s="244">
        <f t="shared" si="0"/>
        <v>0</v>
      </c>
      <c r="F22" s="243" t="s">
        <v>127</v>
      </c>
    </row>
    <row r="23" spans="1:6">
      <c r="A23" s="240" t="s">
        <v>56</v>
      </c>
      <c r="B23" s="244">
        <f>'CUSTOS FIXOS '!G20</f>
        <v>0</v>
      </c>
      <c r="C23" s="242">
        <v>1</v>
      </c>
      <c r="D23" s="242">
        <v>15</v>
      </c>
      <c r="E23" s="244">
        <f t="shared" si="0"/>
        <v>0</v>
      </c>
      <c r="F23" s="243" t="s">
        <v>123</v>
      </c>
    </row>
    <row r="24" spans="1:6">
      <c r="A24" s="240" t="s">
        <v>58</v>
      </c>
      <c r="B24" s="244">
        <f>'CUSTOS FIXOS '!G21</f>
        <v>0</v>
      </c>
      <c r="C24" s="242">
        <v>2</v>
      </c>
      <c r="D24" s="242">
        <v>12</v>
      </c>
      <c r="E24" s="244">
        <f t="shared" si="0"/>
        <v>0</v>
      </c>
      <c r="F24" s="243" t="s">
        <v>127</v>
      </c>
    </row>
    <row r="25" spans="1:6">
      <c r="A25" s="245" t="s">
        <v>61</v>
      </c>
      <c r="B25" s="246">
        <f>'CUSTOS FIXOS '!G22</f>
        <v>0</v>
      </c>
      <c r="C25" s="247">
        <v>1</v>
      </c>
      <c r="D25" s="247">
        <v>12</v>
      </c>
      <c r="E25" s="246">
        <f t="shared" si="0"/>
        <v>0</v>
      </c>
      <c r="F25" s="248" t="s">
        <v>127</v>
      </c>
    </row>
  </sheetData>
  <mergeCells count="1">
    <mergeCell ref="B1:F1"/>
  </mergeCell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6DF3B6-36C8-461D-BB05-E17A0AA2CE6F}">
  <sheetPr>
    <tabColor rgb="FF00B050"/>
  </sheetPr>
  <dimension ref="A1:AB18"/>
  <sheetViews>
    <sheetView zoomScale="110" zoomScaleNormal="110" workbookViewId="0">
      <selection activeCell="A2" sqref="A2"/>
    </sheetView>
  </sheetViews>
  <sheetFormatPr defaultColWidth="9.109375" defaultRowHeight="14.4"/>
  <cols>
    <col min="1" max="1" width="6.88671875" style="157" customWidth="1"/>
    <col min="2" max="2" width="54.88671875" style="123" customWidth="1"/>
    <col min="3" max="17" width="9.33203125" style="123" customWidth="1"/>
    <col min="18" max="19" width="7.88671875" style="123" bestFit="1" customWidth="1"/>
    <col min="20" max="28" width="9.109375" style="123"/>
    <col min="29" max="16384" width="9.109375" style="120"/>
  </cols>
  <sheetData>
    <row r="1" spans="1:19" ht="17.25" customHeight="1">
      <c r="A1" s="344" t="s">
        <v>3</v>
      </c>
      <c r="B1" s="344"/>
      <c r="C1" s="341" t="s">
        <v>132</v>
      </c>
      <c r="D1" s="341"/>
      <c r="E1" s="341"/>
      <c r="F1" s="341"/>
      <c r="G1" s="341"/>
      <c r="H1" s="341"/>
      <c r="I1" s="341"/>
      <c r="J1" s="341"/>
      <c r="K1" s="341"/>
      <c r="L1" s="341"/>
      <c r="M1" s="341"/>
      <c r="N1" s="341"/>
      <c r="O1" s="341"/>
      <c r="P1" s="341"/>
      <c r="Q1" s="341"/>
      <c r="R1" s="341"/>
      <c r="S1" s="341"/>
    </row>
    <row r="3" spans="1:19">
      <c r="A3" s="158" t="s">
        <v>133</v>
      </c>
      <c r="B3" s="158" t="s">
        <v>134</v>
      </c>
      <c r="C3" s="158" t="s">
        <v>90</v>
      </c>
      <c r="D3" s="158" t="s">
        <v>91</v>
      </c>
      <c r="E3" s="158" t="s">
        <v>92</v>
      </c>
      <c r="F3" s="158" t="s">
        <v>93</v>
      </c>
      <c r="G3" s="158" t="s">
        <v>94</v>
      </c>
      <c r="H3" s="158" t="s">
        <v>95</v>
      </c>
      <c r="I3" s="158" t="s">
        <v>96</v>
      </c>
      <c r="J3" s="158" t="s">
        <v>97</v>
      </c>
      <c r="K3" s="158" t="s">
        <v>98</v>
      </c>
      <c r="L3" s="158" t="s">
        <v>99</v>
      </c>
      <c r="M3" s="158" t="s">
        <v>100</v>
      </c>
      <c r="N3" s="158" t="s">
        <v>101</v>
      </c>
      <c r="O3" s="158" t="s">
        <v>102</v>
      </c>
      <c r="P3" s="158" t="s">
        <v>103</v>
      </c>
      <c r="Q3" s="158" t="s">
        <v>104</v>
      </c>
      <c r="R3" s="171" t="s">
        <v>135</v>
      </c>
      <c r="S3" s="172" t="s">
        <v>136</v>
      </c>
    </row>
    <row r="4" spans="1:19" ht="15" customHeight="1">
      <c r="A4" s="249" t="s">
        <v>137</v>
      </c>
      <c r="B4" s="250" t="s">
        <v>138</v>
      </c>
      <c r="C4" s="167" t="s">
        <v>139</v>
      </c>
      <c r="D4" s="251"/>
      <c r="E4" s="251"/>
      <c r="F4" s="251"/>
      <c r="G4" s="251"/>
      <c r="H4" s="251"/>
      <c r="I4" s="251"/>
      <c r="J4" s="251"/>
      <c r="K4" s="251"/>
      <c r="L4" s="251"/>
      <c r="M4" s="251"/>
      <c r="N4" s="251"/>
      <c r="O4" s="251"/>
      <c r="P4" s="251"/>
      <c r="Q4" s="252"/>
      <c r="R4" s="343" t="s">
        <v>140</v>
      </c>
      <c r="S4" s="343"/>
    </row>
    <row r="5" spans="1:19">
      <c r="A5" s="249" t="s">
        <v>137</v>
      </c>
      <c r="B5" s="250" t="s">
        <v>141</v>
      </c>
      <c r="C5" s="167" t="s">
        <v>139</v>
      </c>
      <c r="D5" s="167" t="s">
        <v>139</v>
      </c>
      <c r="E5" s="251"/>
      <c r="F5" s="251"/>
      <c r="G5" s="251"/>
      <c r="H5" s="251"/>
      <c r="I5" s="251"/>
      <c r="J5" s="251"/>
      <c r="K5" s="251"/>
      <c r="L5" s="251"/>
      <c r="M5" s="251"/>
      <c r="N5" s="251"/>
      <c r="O5" s="251"/>
      <c r="P5" s="251"/>
      <c r="Q5" s="252"/>
      <c r="R5" s="343"/>
      <c r="S5" s="343"/>
    </row>
    <row r="6" spans="1:19">
      <c r="A6" s="249" t="s">
        <v>137</v>
      </c>
      <c r="B6" s="250" t="s">
        <v>142</v>
      </c>
      <c r="C6" s="167" t="s">
        <v>139</v>
      </c>
      <c r="D6" s="167" t="s">
        <v>139</v>
      </c>
      <c r="E6" s="251"/>
      <c r="F6" s="251"/>
      <c r="G6" s="251"/>
      <c r="H6" s="251"/>
      <c r="I6" s="251"/>
      <c r="J6" s="251"/>
      <c r="K6" s="251"/>
      <c r="L6" s="251"/>
      <c r="M6" s="251"/>
      <c r="N6" s="251"/>
      <c r="O6" s="251"/>
      <c r="P6" s="251"/>
      <c r="Q6" s="252"/>
      <c r="R6" s="343"/>
      <c r="S6" s="343"/>
    </row>
    <row r="7" spans="1:19">
      <c r="A7" s="249" t="s">
        <v>143</v>
      </c>
      <c r="B7" s="250" t="s">
        <v>144</v>
      </c>
      <c r="C7" s="167" t="s">
        <v>139</v>
      </c>
      <c r="D7" s="167" t="s">
        <v>139</v>
      </c>
      <c r="E7" s="167" t="s">
        <v>139</v>
      </c>
      <c r="F7" s="251"/>
      <c r="G7" s="251"/>
      <c r="H7" s="251"/>
      <c r="I7" s="251"/>
      <c r="J7" s="251"/>
      <c r="K7" s="251"/>
      <c r="L7" s="251"/>
      <c r="M7" s="251"/>
      <c r="N7" s="251"/>
      <c r="O7" s="251"/>
      <c r="P7" s="251"/>
      <c r="Q7" s="252"/>
      <c r="R7" s="343"/>
      <c r="S7" s="343"/>
    </row>
    <row r="8" spans="1:19">
      <c r="A8" s="249" t="s">
        <v>143</v>
      </c>
      <c r="B8" s="250" t="s">
        <v>145</v>
      </c>
      <c r="C8" s="251"/>
      <c r="D8" s="167" t="s">
        <v>139</v>
      </c>
      <c r="E8" s="167" t="s">
        <v>139</v>
      </c>
      <c r="F8" s="167" t="s">
        <v>139</v>
      </c>
      <c r="G8" s="167" t="s">
        <v>139</v>
      </c>
      <c r="H8" s="251"/>
      <c r="I8" s="251"/>
      <c r="J8" s="251"/>
      <c r="K8" s="251"/>
      <c r="L8" s="251"/>
      <c r="M8" s="251"/>
      <c r="N8" s="251"/>
      <c r="O8" s="251"/>
      <c r="P8" s="251"/>
      <c r="Q8" s="252"/>
      <c r="R8" s="343"/>
      <c r="S8" s="343"/>
    </row>
    <row r="9" spans="1:19">
      <c r="A9" s="249" t="s">
        <v>143</v>
      </c>
      <c r="B9" s="250" t="s">
        <v>146</v>
      </c>
      <c r="C9" s="251"/>
      <c r="D9" s="251"/>
      <c r="E9" s="167" t="s">
        <v>139</v>
      </c>
      <c r="F9" s="167" t="s">
        <v>139</v>
      </c>
      <c r="G9" s="167" t="s">
        <v>139</v>
      </c>
      <c r="H9" s="167" t="s">
        <v>139</v>
      </c>
      <c r="I9" s="167" t="s">
        <v>139</v>
      </c>
      <c r="J9" s="167" t="s">
        <v>139</v>
      </c>
      <c r="K9" s="167" t="s">
        <v>139</v>
      </c>
      <c r="L9" s="167" t="s">
        <v>139</v>
      </c>
      <c r="M9" s="167" t="s">
        <v>139</v>
      </c>
      <c r="N9" s="167" t="s">
        <v>139</v>
      </c>
      <c r="O9" s="167" t="s">
        <v>139</v>
      </c>
      <c r="P9" s="167" t="s">
        <v>139</v>
      </c>
      <c r="Q9" s="252"/>
      <c r="R9" s="343"/>
      <c r="S9" s="343"/>
    </row>
    <row r="10" spans="1:19">
      <c r="A10" s="249" t="s">
        <v>143</v>
      </c>
      <c r="B10" s="250" t="s">
        <v>147</v>
      </c>
      <c r="C10" s="251"/>
      <c r="D10" s="251"/>
      <c r="E10" s="167" t="s">
        <v>139</v>
      </c>
      <c r="F10" s="167" t="s">
        <v>139</v>
      </c>
      <c r="G10" s="167" t="s">
        <v>139</v>
      </c>
      <c r="H10" s="167" t="s">
        <v>139</v>
      </c>
      <c r="I10" s="167" t="s">
        <v>139</v>
      </c>
      <c r="J10" s="167" t="s">
        <v>139</v>
      </c>
      <c r="K10" s="167" t="s">
        <v>139</v>
      </c>
      <c r="L10" s="167" t="s">
        <v>139</v>
      </c>
      <c r="M10" s="167" t="s">
        <v>139</v>
      </c>
      <c r="N10" s="167" t="s">
        <v>139</v>
      </c>
      <c r="O10" s="167" t="s">
        <v>139</v>
      </c>
      <c r="P10" s="167" t="s">
        <v>139</v>
      </c>
      <c r="Q10" s="252"/>
      <c r="R10" s="343"/>
      <c r="S10" s="343"/>
    </row>
    <row r="11" spans="1:19">
      <c r="A11" s="249" t="s">
        <v>143</v>
      </c>
      <c r="B11" s="250" t="s">
        <v>148</v>
      </c>
      <c r="C11" s="251"/>
      <c r="D11" s="251"/>
      <c r="E11" s="167" t="s">
        <v>139</v>
      </c>
      <c r="F11" s="167" t="s">
        <v>139</v>
      </c>
      <c r="G11" s="167" t="s">
        <v>139</v>
      </c>
      <c r="H11" s="167" t="s">
        <v>139</v>
      </c>
      <c r="I11" s="167" t="s">
        <v>139</v>
      </c>
      <c r="J11" s="167" t="s">
        <v>139</v>
      </c>
      <c r="K11" s="167" t="s">
        <v>139</v>
      </c>
      <c r="L11" s="167" t="s">
        <v>139</v>
      </c>
      <c r="M11" s="167" t="s">
        <v>139</v>
      </c>
      <c r="N11" s="167" t="s">
        <v>139</v>
      </c>
      <c r="O11" s="167" t="s">
        <v>139</v>
      </c>
      <c r="P11" s="167" t="s">
        <v>139</v>
      </c>
      <c r="Q11" s="252"/>
      <c r="R11" s="343"/>
      <c r="S11" s="343"/>
    </row>
    <row r="12" spans="1:19">
      <c r="A12" s="249" t="s">
        <v>143</v>
      </c>
      <c r="B12" s="250" t="s">
        <v>149</v>
      </c>
      <c r="C12" s="251"/>
      <c r="D12" s="251"/>
      <c r="E12" s="251"/>
      <c r="F12" s="251"/>
      <c r="G12" s="251"/>
      <c r="H12" s="251"/>
      <c r="I12" s="251"/>
      <c r="J12" s="251"/>
      <c r="K12" s="251"/>
      <c r="L12" s="251"/>
      <c r="M12" s="251"/>
      <c r="N12" s="251"/>
      <c r="O12" s="167" t="s">
        <v>139</v>
      </c>
      <c r="P12" s="167" t="s">
        <v>139</v>
      </c>
      <c r="Q12" s="252"/>
      <c r="R12" s="343"/>
      <c r="S12" s="343"/>
    </row>
    <row r="13" spans="1:19">
      <c r="A13" s="249" t="s">
        <v>143</v>
      </c>
      <c r="B13" s="250" t="s">
        <v>150</v>
      </c>
      <c r="C13" s="251"/>
      <c r="D13" s="251"/>
      <c r="E13" s="251"/>
      <c r="F13" s="251"/>
      <c r="G13" s="251"/>
      <c r="H13" s="251"/>
      <c r="I13" s="251"/>
      <c r="J13" s="251"/>
      <c r="K13" s="251"/>
      <c r="L13" s="251"/>
      <c r="M13" s="251"/>
      <c r="N13" s="251"/>
      <c r="O13" s="251"/>
      <c r="P13" s="251"/>
      <c r="Q13" s="169" t="s">
        <v>139</v>
      </c>
      <c r="R13" s="343"/>
      <c r="S13" s="343"/>
    </row>
    <row r="14" spans="1:19">
      <c r="A14" s="253"/>
      <c r="B14" s="233"/>
      <c r="C14" s="233"/>
      <c r="D14" s="233"/>
      <c r="E14" s="233"/>
      <c r="F14" s="233"/>
      <c r="G14" s="233"/>
      <c r="H14" s="233"/>
      <c r="I14" s="233"/>
      <c r="J14" s="233"/>
      <c r="K14" s="233"/>
      <c r="L14" s="233"/>
      <c r="M14" s="233"/>
      <c r="N14" s="233"/>
      <c r="O14" s="233"/>
      <c r="P14" s="233"/>
      <c r="Q14" s="233"/>
      <c r="R14" s="343"/>
      <c r="S14" s="343"/>
    </row>
    <row r="15" spans="1:19">
      <c r="A15" s="253"/>
      <c r="B15" s="233"/>
      <c r="C15" s="233"/>
      <c r="D15" s="233"/>
      <c r="E15" s="233"/>
      <c r="F15" s="233"/>
      <c r="G15" s="233"/>
      <c r="H15" s="233"/>
      <c r="I15" s="233"/>
      <c r="J15" s="233"/>
      <c r="K15" s="233"/>
      <c r="L15" s="233"/>
      <c r="M15" s="233"/>
      <c r="N15" s="233"/>
      <c r="O15" s="233"/>
      <c r="P15" s="233"/>
      <c r="Q15" s="233"/>
      <c r="R15" s="343"/>
      <c r="S15" s="343"/>
    </row>
    <row r="16" spans="1:19">
      <c r="A16" s="342" t="s">
        <v>151</v>
      </c>
      <c r="B16" s="342"/>
      <c r="C16" s="168">
        <v>0</v>
      </c>
      <c r="D16" s="168">
        <v>0</v>
      </c>
      <c r="E16" s="168">
        <v>8.3299999999999999E-2</v>
      </c>
      <c r="F16" s="168">
        <v>8.3299999999999999E-2</v>
      </c>
      <c r="G16" s="168">
        <v>8.3299999999999999E-2</v>
      </c>
      <c r="H16" s="168">
        <v>8.3299999999999999E-2</v>
      </c>
      <c r="I16" s="168">
        <v>8.3299999999999999E-2</v>
      </c>
      <c r="J16" s="168">
        <v>8.3299999999999999E-2</v>
      </c>
      <c r="K16" s="168">
        <v>8.3299999999999999E-2</v>
      </c>
      <c r="L16" s="168">
        <v>8.3299999999999999E-2</v>
      </c>
      <c r="M16" s="168">
        <v>8.3299999999999999E-2</v>
      </c>
      <c r="N16" s="168">
        <v>8.3299999999999999E-2</v>
      </c>
      <c r="O16" s="168">
        <v>8.3299999999999999E-2</v>
      </c>
      <c r="P16" s="168">
        <v>8.3299999999999999E-2</v>
      </c>
      <c r="Q16" s="170">
        <v>0</v>
      </c>
      <c r="R16" s="343"/>
      <c r="S16" s="343"/>
    </row>
    <row r="17" spans="1:19">
      <c r="A17" s="342" t="s">
        <v>152</v>
      </c>
      <c r="B17" s="342"/>
      <c r="C17" s="254">
        <f>C16</f>
        <v>0</v>
      </c>
      <c r="D17" s="254">
        <f t="shared" ref="D17:Q17" si="0">C17+D16</f>
        <v>0</v>
      </c>
      <c r="E17" s="254">
        <f t="shared" si="0"/>
        <v>8.3299999999999999E-2</v>
      </c>
      <c r="F17" s="254">
        <f t="shared" si="0"/>
        <v>0.1666</v>
      </c>
      <c r="G17" s="254">
        <f t="shared" si="0"/>
        <v>0.24990000000000001</v>
      </c>
      <c r="H17" s="254">
        <f t="shared" si="0"/>
        <v>0.3332</v>
      </c>
      <c r="I17" s="254">
        <f t="shared" si="0"/>
        <v>0.41649999999999998</v>
      </c>
      <c r="J17" s="254">
        <f t="shared" si="0"/>
        <v>0.49979999999999997</v>
      </c>
      <c r="K17" s="254">
        <f t="shared" si="0"/>
        <v>0.58309999999999995</v>
      </c>
      <c r="L17" s="254">
        <f t="shared" si="0"/>
        <v>0.66639999999999999</v>
      </c>
      <c r="M17" s="254">
        <f t="shared" si="0"/>
        <v>0.74970000000000003</v>
      </c>
      <c r="N17" s="254">
        <f t="shared" si="0"/>
        <v>0.83300000000000007</v>
      </c>
      <c r="O17" s="254">
        <f t="shared" si="0"/>
        <v>0.91630000000000011</v>
      </c>
      <c r="P17" s="254">
        <f t="shared" si="0"/>
        <v>0.99960000000000016</v>
      </c>
      <c r="Q17" s="255">
        <f t="shared" si="0"/>
        <v>0.99960000000000016</v>
      </c>
      <c r="R17" s="343"/>
      <c r="S17" s="343"/>
    </row>
    <row r="18" spans="1:19">
      <c r="A18" s="253"/>
      <c r="B18" s="233"/>
      <c r="C18" s="233"/>
      <c r="D18" s="233"/>
      <c r="E18" s="233"/>
      <c r="F18" s="233"/>
      <c r="G18" s="233"/>
      <c r="H18" s="233"/>
      <c r="I18" s="233"/>
      <c r="J18" s="233"/>
      <c r="K18" s="233"/>
      <c r="L18" s="233"/>
      <c r="M18" s="233"/>
      <c r="N18" s="233"/>
      <c r="O18" s="233"/>
      <c r="P18" s="233"/>
      <c r="Q18" s="233"/>
      <c r="R18" s="256"/>
      <c r="S18" s="256"/>
    </row>
  </sheetData>
  <mergeCells count="5">
    <mergeCell ref="A16:B16"/>
    <mergeCell ref="A17:B17"/>
    <mergeCell ref="R4:S17"/>
    <mergeCell ref="A1:B1"/>
    <mergeCell ref="C1:S1"/>
  </mergeCells>
  <pageMargins left="0.7" right="0.7" top="0.75" bottom="0.75" header="0.3" footer="0.3"/>
  <pageSetup paperSize="9" scale="61" fitToWidth="0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46AE39-F4EB-4378-8AB8-EE5CD13AAF63}">
  <sheetPr>
    <tabColor rgb="FF00B050"/>
  </sheetPr>
  <dimension ref="A1:S25"/>
  <sheetViews>
    <sheetView topLeftCell="A10" zoomScaleNormal="100" workbookViewId="0">
      <selection activeCell="A2" sqref="A2"/>
    </sheetView>
  </sheetViews>
  <sheetFormatPr defaultColWidth="9.109375" defaultRowHeight="14.4"/>
  <cols>
    <col min="1" max="1" width="18.33203125" style="123" customWidth="1"/>
    <col min="2" max="2" width="36.5546875" style="123" customWidth="1"/>
    <col min="3" max="8" width="12.5546875" style="123" customWidth="1"/>
    <col min="9" max="9" width="11.88671875" style="123" bestFit="1" customWidth="1"/>
    <col min="10" max="17" width="13.5546875" style="123" bestFit="1" customWidth="1"/>
    <col min="18" max="19" width="9.109375" style="123"/>
    <col min="20" max="16384" width="9.109375" style="120"/>
  </cols>
  <sheetData>
    <row r="1" spans="1:17">
      <c r="A1" s="344" t="s">
        <v>4</v>
      </c>
      <c r="B1" s="344"/>
      <c r="C1" s="341" t="s">
        <v>153</v>
      </c>
      <c r="D1" s="341"/>
      <c r="E1" s="341"/>
      <c r="F1" s="341"/>
      <c r="G1" s="341"/>
      <c r="H1" s="341"/>
      <c r="I1" s="341"/>
      <c r="J1" s="341"/>
      <c r="K1" s="341"/>
      <c r="L1" s="341"/>
      <c r="M1" s="341"/>
      <c r="N1" s="341"/>
      <c r="O1" s="341"/>
      <c r="P1" s="341"/>
      <c r="Q1" s="341"/>
    </row>
    <row r="3" spans="1:17">
      <c r="A3" s="158" t="s">
        <v>20</v>
      </c>
      <c r="B3" s="158" t="s">
        <v>154</v>
      </c>
      <c r="C3" s="158" t="s">
        <v>90</v>
      </c>
      <c r="D3" s="158" t="s">
        <v>91</v>
      </c>
      <c r="E3" s="158" t="s">
        <v>92</v>
      </c>
      <c r="F3" s="158" t="s">
        <v>93</v>
      </c>
      <c r="G3" s="158" t="s">
        <v>94</v>
      </c>
      <c r="H3" s="158" t="s">
        <v>95</v>
      </c>
      <c r="I3" s="158" t="s">
        <v>96</v>
      </c>
      <c r="J3" s="158" t="s">
        <v>97</v>
      </c>
      <c r="K3" s="158" t="s">
        <v>98</v>
      </c>
      <c r="L3" s="158" t="s">
        <v>99</v>
      </c>
      <c r="M3" s="158" t="s">
        <v>100</v>
      </c>
      <c r="N3" s="158" t="s">
        <v>101</v>
      </c>
      <c r="O3" s="158" t="s">
        <v>102</v>
      </c>
      <c r="P3" s="158" t="s">
        <v>103</v>
      </c>
      <c r="Q3" s="158" t="s">
        <v>104</v>
      </c>
    </row>
    <row r="4" spans="1:17">
      <c r="A4" s="257" t="s">
        <v>155</v>
      </c>
      <c r="B4" s="257" t="s">
        <v>156</v>
      </c>
      <c r="C4" s="258" t="e">
        <f>ROUND('CRONOGRAMA PREMISSAS'!B13*'CRONOGRAMA PREMISSAS'!C13,2)</f>
        <v>#DIV/0!</v>
      </c>
      <c r="D4" s="258" t="e">
        <f>ROUND('CRONOGRAMA PREMISSAS'!B13*'CRONOGRAMA PREMISSAS'!C13,2)</f>
        <v>#DIV/0!</v>
      </c>
      <c r="E4" s="258" t="e">
        <f>ROUND('CRONOGRAMA PREMISSAS'!B13*'CRONOGRAMA PREMISSAS'!C13,2)</f>
        <v>#DIV/0!</v>
      </c>
      <c r="F4" s="258" t="e">
        <f>ROUND('CRONOGRAMA PREMISSAS'!B13*'CRONOGRAMA PREMISSAS'!C13,2)</f>
        <v>#DIV/0!</v>
      </c>
      <c r="G4" s="258" t="e">
        <f>ROUND('CRONOGRAMA PREMISSAS'!B13*'CRONOGRAMA PREMISSAS'!C13,2)</f>
        <v>#DIV/0!</v>
      </c>
      <c r="H4" s="258" t="e">
        <f>ROUND('CRONOGRAMA PREMISSAS'!B13*'CRONOGRAMA PREMISSAS'!C13,2)</f>
        <v>#DIV/0!</v>
      </c>
      <c r="I4" s="258" t="e">
        <f>ROUND('CRONOGRAMA PREMISSAS'!B13*'CRONOGRAMA PREMISSAS'!C13,2)</f>
        <v>#DIV/0!</v>
      </c>
      <c r="J4" s="258" t="e">
        <f>ROUND('CRONOGRAMA PREMISSAS'!B13*'CRONOGRAMA PREMISSAS'!C13,2)</f>
        <v>#DIV/0!</v>
      </c>
      <c r="K4" s="258" t="e">
        <f>ROUND('CRONOGRAMA PREMISSAS'!B13*'CRONOGRAMA PREMISSAS'!C13,2)</f>
        <v>#DIV/0!</v>
      </c>
      <c r="L4" s="258" t="e">
        <f>ROUND('CRONOGRAMA PREMISSAS'!B13*'CRONOGRAMA PREMISSAS'!C13,2)</f>
        <v>#DIV/0!</v>
      </c>
      <c r="M4" s="258" t="e">
        <f>ROUND('CRONOGRAMA PREMISSAS'!B13*'CRONOGRAMA PREMISSAS'!C13,2)</f>
        <v>#DIV/0!</v>
      </c>
      <c r="N4" s="258" t="e">
        <f>ROUND('CRONOGRAMA PREMISSAS'!B13*'CRONOGRAMA PREMISSAS'!C13,2)</f>
        <v>#DIV/0!</v>
      </c>
      <c r="O4" s="258" t="e">
        <f>ROUND('CRONOGRAMA PREMISSAS'!B13*'CRONOGRAMA PREMISSAS'!C13,2)</f>
        <v>#DIV/0!</v>
      </c>
      <c r="P4" s="258" t="e">
        <f>ROUND('CRONOGRAMA PREMISSAS'!B13*'CRONOGRAMA PREMISSAS'!C13,2)</f>
        <v>#DIV/0!</v>
      </c>
      <c r="Q4" s="258" t="e">
        <f>ROUND('CRONOGRAMA PREMISSAS'!B13*'CRONOGRAMA PREMISSAS'!C13,2)</f>
        <v>#DIV/0!</v>
      </c>
    </row>
    <row r="5" spans="1:17">
      <c r="A5" s="257" t="s">
        <v>155</v>
      </c>
      <c r="B5" s="257" t="s">
        <v>124</v>
      </c>
      <c r="C5" s="258" t="e">
        <f>ROUND('CRONOGRAMA PREMISSAS'!B14*'CRONOGRAMA PREMISSAS'!C14,2)</f>
        <v>#DIV/0!</v>
      </c>
      <c r="D5" s="258" t="e">
        <f>ROUND('CRONOGRAMA PREMISSAS'!B14*'CRONOGRAMA PREMISSAS'!C14,2)</f>
        <v>#DIV/0!</v>
      </c>
      <c r="E5" s="258" t="e">
        <f>ROUND('CRONOGRAMA PREMISSAS'!B14*'CRONOGRAMA PREMISSAS'!C14,2)</f>
        <v>#DIV/0!</v>
      </c>
      <c r="F5" s="258" t="e">
        <f>ROUND('CRONOGRAMA PREMISSAS'!B14*'CRONOGRAMA PREMISSAS'!C14,2)</f>
        <v>#DIV/0!</v>
      </c>
      <c r="G5" s="258" t="e">
        <f>ROUND('CRONOGRAMA PREMISSAS'!B14*'CRONOGRAMA PREMISSAS'!C14,2)</f>
        <v>#DIV/0!</v>
      </c>
      <c r="H5" s="258" t="e">
        <f>ROUND('CRONOGRAMA PREMISSAS'!B14*'CRONOGRAMA PREMISSAS'!C14,2)</f>
        <v>#DIV/0!</v>
      </c>
      <c r="I5" s="258" t="e">
        <f>ROUND('CRONOGRAMA PREMISSAS'!B14*'CRONOGRAMA PREMISSAS'!C14,2)</f>
        <v>#DIV/0!</v>
      </c>
      <c r="J5" s="258" t="e">
        <f>ROUND('CRONOGRAMA PREMISSAS'!B14*'CRONOGRAMA PREMISSAS'!C14,2)</f>
        <v>#DIV/0!</v>
      </c>
      <c r="K5" s="258" t="e">
        <f>ROUND('CRONOGRAMA PREMISSAS'!B14*'CRONOGRAMA PREMISSAS'!C14,2)</f>
        <v>#DIV/0!</v>
      </c>
      <c r="L5" s="258" t="e">
        <f>ROUND('CRONOGRAMA PREMISSAS'!B14*'CRONOGRAMA PREMISSAS'!C14,2)</f>
        <v>#DIV/0!</v>
      </c>
      <c r="M5" s="258" t="e">
        <f>ROUND('CRONOGRAMA PREMISSAS'!B14*'CRONOGRAMA PREMISSAS'!C14,2)</f>
        <v>#DIV/0!</v>
      </c>
      <c r="N5" s="258" t="e">
        <f>ROUND('CRONOGRAMA PREMISSAS'!B14*'CRONOGRAMA PREMISSAS'!C14,2)</f>
        <v>#DIV/0!</v>
      </c>
      <c r="O5" s="258" t="e">
        <f>ROUND('CRONOGRAMA PREMISSAS'!B14*'CRONOGRAMA PREMISSAS'!C14,2)</f>
        <v>#DIV/0!</v>
      </c>
      <c r="P5" s="258" t="e">
        <f>ROUND('CRONOGRAMA PREMISSAS'!B14*'CRONOGRAMA PREMISSAS'!C14,2)</f>
        <v>#DIV/0!</v>
      </c>
      <c r="Q5" s="258" t="e">
        <f>ROUND('CRONOGRAMA PREMISSAS'!B14*'CRONOGRAMA PREMISSAS'!C14,2)</f>
        <v>#DIV/0!</v>
      </c>
    </row>
    <row r="6" spans="1:17">
      <c r="A6" s="257" t="s">
        <v>155</v>
      </c>
      <c r="B6" s="257" t="s">
        <v>125</v>
      </c>
      <c r="C6" s="258" t="e">
        <f>ROUND('CRONOGRAMA PREMISSAS'!B15*'CRONOGRAMA PREMISSAS'!C15,2)</f>
        <v>#DIV/0!</v>
      </c>
      <c r="D6" s="258" t="e">
        <f>ROUND('CRONOGRAMA PREMISSAS'!B15*'CRONOGRAMA PREMISSAS'!C15,2)</f>
        <v>#DIV/0!</v>
      </c>
      <c r="E6" s="258" t="e">
        <f>ROUND('CRONOGRAMA PREMISSAS'!B15*'CRONOGRAMA PREMISSAS'!C15,2)</f>
        <v>#DIV/0!</v>
      </c>
      <c r="F6" s="258" t="e">
        <f>ROUND('CRONOGRAMA PREMISSAS'!B15*'CRONOGRAMA PREMISSAS'!C15,2)</f>
        <v>#DIV/0!</v>
      </c>
      <c r="G6" s="258" t="e">
        <f>ROUND('CRONOGRAMA PREMISSAS'!B15*'CRONOGRAMA PREMISSAS'!C15,2)</f>
        <v>#DIV/0!</v>
      </c>
      <c r="H6" s="258" t="e">
        <f>ROUND('CRONOGRAMA PREMISSAS'!B15*'CRONOGRAMA PREMISSAS'!C15,2)</f>
        <v>#DIV/0!</v>
      </c>
      <c r="I6" s="258" t="e">
        <f>ROUND('CRONOGRAMA PREMISSAS'!B15*'CRONOGRAMA PREMISSAS'!C15,2)</f>
        <v>#DIV/0!</v>
      </c>
      <c r="J6" s="258" t="e">
        <f>ROUND('CRONOGRAMA PREMISSAS'!B15*'CRONOGRAMA PREMISSAS'!C15,2)</f>
        <v>#DIV/0!</v>
      </c>
      <c r="K6" s="258" t="e">
        <f>ROUND('CRONOGRAMA PREMISSAS'!B15*'CRONOGRAMA PREMISSAS'!C15,2)</f>
        <v>#DIV/0!</v>
      </c>
      <c r="L6" s="258" t="e">
        <f>ROUND('CRONOGRAMA PREMISSAS'!B15*'CRONOGRAMA PREMISSAS'!C15,2)</f>
        <v>#DIV/0!</v>
      </c>
      <c r="M6" s="258" t="e">
        <f>ROUND('CRONOGRAMA PREMISSAS'!B15*'CRONOGRAMA PREMISSAS'!C15,2)</f>
        <v>#DIV/0!</v>
      </c>
      <c r="N6" s="258" t="e">
        <f>ROUND('CRONOGRAMA PREMISSAS'!B15*'CRONOGRAMA PREMISSAS'!C15,2)</f>
        <v>#DIV/0!</v>
      </c>
      <c r="O6" s="258" t="e">
        <f>ROUND('CRONOGRAMA PREMISSAS'!B15*'CRONOGRAMA PREMISSAS'!C15,2)</f>
        <v>#DIV/0!</v>
      </c>
      <c r="P6" s="258" t="e">
        <f>ROUND('CRONOGRAMA PREMISSAS'!B15*'CRONOGRAMA PREMISSAS'!C15,2)</f>
        <v>#DIV/0!</v>
      </c>
      <c r="Q6" s="258" t="e">
        <f>ROUND('CRONOGRAMA PREMISSAS'!B15*'CRONOGRAMA PREMISSAS'!C15,2)</f>
        <v>#DIV/0!</v>
      </c>
    </row>
    <row r="7" spans="1:17">
      <c r="A7" s="257" t="s">
        <v>157</v>
      </c>
      <c r="B7" s="257" t="s">
        <v>158</v>
      </c>
      <c r="C7" s="258">
        <f>IF(AND(COLUMN()-2&gt;=3,COLUMN()-2&lt;=14),ROUND('CRONOGRAMA PREMISSAS'!B16*'CRONOGRAMA PREMISSAS'!C16,2),0)</f>
        <v>0</v>
      </c>
      <c r="D7" s="258">
        <f>IF(AND(COLUMN()-2&gt;=3,COLUMN()-2&lt;=14),ROUND('CRONOGRAMA PREMISSAS'!B16*'CRONOGRAMA PREMISSAS'!C16,2),0)</f>
        <v>0</v>
      </c>
      <c r="E7" s="258" t="e">
        <f>IF(AND(COLUMN()-2&gt;=3,COLUMN()-2&lt;=14),ROUND('CRONOGRAMA PREMISSAS'!B16*'CRONOGRAMA PREMISSAS'!C16,2),0)</f>
        <v>#DIV/0!</v>
      </c>
      <c r="F7" s="258" t="e">
        <f>IF(AND(COLUMN()-2&gt;=3,COLUMN()-2&lt;=14),ROUND('CRONOGRAMA PREMISSAS'!B16*'CRONOGRAMA PREMISSAS'!C16,2),0)</f>
        <v>#DIV/0!</v>
      </c>
      <c r="G7" s="258" t="e">
        <f>IF(AND(COLUMN()-2&gt;=3,COLUMN()-2&lt;=14),ROUND('CRONOGRAMA PREMISSAS'!B16*'CRONOGRAMA PREMISSAS'!C16,2),0)</f>
        <v>#DIV/0!</v>
      </c>
      <c r="H7" s="258" t="e">
        <f>IF(AND(COLUMN()-2&gt;=3,COLUMN()-2&lt;=14),ROUND('CRONOGRAMA PREMISSAS'!B16*'CRONOGRAMA PREMISSAS'!C16,2),0)</f>
        <v>#DIV/0!</v>
      </c>
      <c r="I7" s="258" t="e">
        <f>IF(AND(COLUMN()-2&gt;=3,COLUMN()-2&lt;=14),ROUND('CRONOGRAMA PREMISSAS'!B16*'CRONOGRAMA PREMISSAS'!C16,2),0)</f>
        <v>#DIV/0!</v>
      </c>
      <c r="J7" s="258" t="e">
        <f>IF(AND(COLUMN()-2&gt;=3,COLUMN()-2&lt;=14),ROUND('CRONOGRAMA PREMISSAS'!B16*'CRONOGRAMA PREMISSAS'!C16,2),0)</f>
        <v>#DIV/0!</v>
      </c>
      <c r="K7" s="258" t="e">
        <f>IF(AND(COLUMN()-2&gt;=3,COLUMN()-2&lt;=14),ROUND('CRONOGRAMA PREMISSAS'!B16*'CRONOGRAMA PREMISSAS'!C16,2),0)</f>
        <v>#DIV/0!</v>
      </c>
      <c r="L7" s="258" t="e">
        <f>IF(AND(COLUMN()-2&gt;=3,COLUMN()-2&lt;=14),ROUND('CRONOGRAMA PREMISSAS'!B16*'CRONOGRAMA PREMISSAS'!C16,2),0)</f>
        <v>#DIV/0!</v>
      </c>
      <c r="M7" s="258" t="e">
        <f>IF(AND(COLUMN()-2&gt;=3,COLUMN()-2&lt;=14),ROUND('CRONOGRAMA PREMISSAS'!B16*'CRONOGRAMA PREMISSAS'!C16,2),0)</f>
        <v>#DIV/0!</v>
      </c>
      <c r="N7" s="258" t="e">
        <f>IF(AND(COLUMN()-2&gt;=3,COLUMN()-2&lt;=14),ROUND('CRONOGRAMA PREMISSAS'!B16*'CRONOGRAMA PREMISSAS'!C16,2),0)</f>
        <v>#DIV/0!</v>
      </c>
      <c r="O7" s="258" t="e">
        <f>IF(AND(COLUMN()-2&gt;=3,COLUMN()-2&lt;=14),ROUND('CRONOGRAMA PREMISSAS'!B16*'CRONOGRAMA PREMISSAS'!C16,2),0)</f>
        <v>#DIV/0!</v>
      </c>
      <c r="P7" s="258" t="e">
        <f>IF(AND(COLUMN()-2&gt;=3,COLUMN()-2&lt;=14),ROUND('CRONOGRAMA PREMISSAS'!B16*'CRONOGRAMA PREMISSAS'!C16,2),0)</f>
        <v>#DIV/0!</v>
      </c>
      <c r="Q7" s="258">
        <f>IF(AND(COLUMN()-2&gt;=3,COLUMN()-2&lt;=14),ROUND('CRONOGRAMA PREMISSAS'!B16*'CRONOGRAMA PREMISSAS'!C16,2),0)</f>
        <v>0</v>
      </c>
    </row>
    <row r="8" spans="1:17">
      <c r="A8" s="257" t="s">
        <v>157</v>
      </c>
      <c r="B8" s="257" t="s">
        <v>159</v>
      </c>
      <c r="C8" s="258">
        <f>IF(AND(COLUMN()-2&gt;=3,COLUMN()-2&lt;=14),ROUND('CRONOGRAMA PREMISSAS'!B17*'CRONOGRAMA PREMISSAS'!C17,2),0)</f>
        <v>0</v>
      </c>
      <c r="D8" s="258">
        <f>IF(AND(COLUMN()-2&gt;=3,COLUMN()-2&lt;=14),ROUND('CRONOGRAMA PREMISSAS'!B17*'CRONOGRAMA PREMISSAS'!C17,2),0)</f>
        <v>0</v>
      </c>
      <c r="E8" s="258" t="e">
        <f>IF(AND(COLUMN()-2&gt;=3,COLUMN()-2&lt;=14),ROUND('CRONOGRAMA PREMISSAS'!B17*'CRONOGRAMA PREMISSAS'!C17,2),0)</f>
        <v>#DIV/0!</v>
      </c>
      <c r="F8" s="258" t="e">
        <f>IF(AND(COLUMN()-2&gt;=3,COLUMN()-2&lt;=14),ROUND('CRONOGRAMA PREMISSAS'!B17*'CRONOGRAMA PREMISSAS'!C17,2),0)</f>
        <v>#DIV/0!</v>
      </c>
      <c r="G8" s="258" t="e">
        <f>IF(AND(COLUMN()-2&gt;=3,COLUMN()-2&lt;=14),ROUND('CRONOGRAMA PREMISSAS'!B17*'CRONOGRAMA PREMISSAS'!C17,2),0)</f>
        <v>#DIV/0!</v>
      </c>
      <c r="H8" s="258" t="e">
        <f>IF(AND(COLUMN()-2&gt;=3,COLUMN()-2&lt;=14),ROUND('CRONOGRAMA PREMISSAS'!B17*'CRONOGRAMA PREMISSAS'!C17,2),0)</f>
        <v>#DIV/0!</v>
      </c>
      <c r="I8" s="258" t="e">
        <f>IF(AND(COLUMN()-2&gt;=3,COLUMN()-2&lt;=14),ROUND('CRONOGRAMA PREMISSAS'!B17*'CRONOGRAMA PREMISSAS'!C17,2),0)</f>
        <v>#DIV/0!</v>
      </c>
      <c r="J8" s="258" t="e">
        <f>IF(AND(COLUMN()-2&gt;=3,COLUMN()-2&lt;=14),ROUND('CRONOGRAMA PREMISSAS'!B17*'CRONOGRAMA PREMISSAS'!C17,2),0)</f>
        <v>#DIV/0!</v>
      </c>
      <c r="K8" s="258" t="e">
        <f>IF(AND(COLUMN()-2&gt;=3,COLUMN()-2&lt;=14),ROUND('CRONOGRAMA PREMISSAS'!B17*'CRONOGRAMA PREMISSAS'!C17,2),0)</f>
        <v>#DIV/0!</v>
      </c>
      <c r="L8" s="258" t="e">
        <f>IF(AND(COLUMN()-2&gt;=3,COLUMN()-2&lt;=14),ROUND('CRONOGRAMA PREMISSAS'!B17*'CRONOGRAMA PREMISSAS'!C17,2),0)</f>
        <v>#DIV/0!</v>
      </c>
      <c r="M8" s="258" t="e">
        <f>IF(AND(COLUMN()-2&gt;=3,COLUMN()-2&lt;=14),ROUND('CRONOGRAMA PREMISSAS'!B17*'CRONOGRAMA PREMISSAS'!C17,2),0)</f>
        <v>#DIV/0!</v>
      </c>
      <c r="N8" s="258" t="e">
        <f>IF(AND(COLUMN()-2&gt;=3,COLUMN()-2&lt;=14),ROUND('CRONOGRAMA PREMISSAS'!B17*'CRONOGRAMA PREMISSAS'!C17,2),0)</f>
        <v>#DIV/0!</v>
      </c>
      <c r="O8" s="258" t="e">
        <f>IF(AND(COLUMN()-2&gt;=3,COLUMN()-2&lt;=14),ROUND('CRONOGRAMA PREMISSAS'!B17*'CRONOGRAMA PREMISSAS'!C17,2),0)</f>
        <v>#DIV/0!</v>
      </c>
      <c r="P8" s="258" t="e">
        <f>IF(AND(COLUMN()-2&gt;=3,COLUMN()-2&lt;=14),ROUND('CRONOGRAMA PREMISSAS'!B17*'CRONOGRAMA PREMISSAS'!C17,2),0)</f>
        <v>#DIV/0!</v>
      </c>
      <c r="Q8" s="258">
        <f>IF(AND(COLUMN()-2&gt;=3,COLUMN()-2&lt;=14),ROUND('CRONOGRAMA PREMISSAS'!B17*'CRONOGRAMA PREMISSAS'!C17,2),0)</f>
        <v>0</v>
      </c>
    </row>
    <row r="9" spans="1:17">
      <c r="A9" s="257" t="s">
        <v>157</v>
      </c>
      <c r="B9" s="257" t="s">
        <v>160</v>
      </c>
      <c r="C9" s="258">
        <f>IF(AND(COLUMN()-2&gt;=3,COLUMN()-2&lt;=14),ROUND('CRONOGRAMA PREMISSAS'!B18*'CRONOGRAMA PREMISSAS'!C18,2),0)</f>
        <v>0</v>
      </c>
      <c r="D9" s="258">
        <f>IF(AND(COLUMN()-2&gt;=3,COLUMN()-2&lt;=14),ROUND('CRONOGRAMA PREMISSAS'!B18*'CRONOGRAMA PREMISSAS'!C18,2),0)</f>
        <v>0</v>
      </c>
      <c r="E9" s="258" t="e">
        <f>IF(AND(COLUMN()-2&gt;=3,COLUMN()-2&lt;=14),ROUND('CRONOGRAMA PREMISSAS'!B18*'CRONOGRAMA PREMISSAS'!C18,2),0)</f>
        <v>#DIV/0!</v>
      </c>
      <c r="F9" s="258" t="e">
        <f>IF(AND(COLUMN()-2&gt;=3,COLUMN()-2&lt;=14),ROUND('CRONOGRAMA PREMISSAS'!B18*'CRONOGRAMA PREMISSAS'!C18,2),0)</f>
        <v>#DIV/0!</v>
      </c>
      <c r="G9" s="258" t="e">
        <f>IF(AND(COLUMN()-2&gt;=3,COLUMN()-2&lt;=14),ROUND('CRONOGRAMA PREMISSAS'!B18*'CRONOGRAMA PREMISSAS'!C18,2),0)</f>
        <v>#DIV/0!</v>
      </c>
      <c r="H9" s="258" t="e">
        <f>IF(AND(COLUMN()-2&gt;=3,COLUMN()-2&lt;=14),ROUND('CRONOGRAMA PREMISSAS'!B18*'CRONOGRAMA PREMISSAS'!C18,2),0)</f>
        <v>#DIV/0!</v>
      </c>
      <c r="I9" s="258" t="e">
        <f>IF(AND(COLUMN()-2&gt;=3,COLUMN()-2&lt;=14),ROUND('CRONOGRAMA PREMISSAS'!B18*'CRONOGRAMA PREMISSAS'!C18,2),0)</f>
        <v>#DIV/0!</v>
      </c>
      <c r="J9" s="258" t="e">
        <f>IF(AND(COLUMN()-2&gt;=3,COLUMN()-2&lt;=14),ROUND('CRONOGRAMA PREMISSAS'!B18*'CRONOGRAMA PREMISSAS'!C18,2),0)</f>
        <v>#DIV/0!</v>
      </c>
      <c r="K9" s="258" t="e">
        <f>IF(AND(COLUMN()-2&gt;=3,COLUMN()-2&lt;=14),ROUND('CRONOGRAMA PREMISSAS'!B18*'CRONOGRAMA PREMISSAS'!C18,2),0)</f>
        <v>#DIV/0!</v>
      </c>
      <c r="L9" s="258" t="e">
        <f>IF(AND(COLUMN()-2&gt;=3,COLUMN()-2&lt;=14),ROUND('CRONOGRAMA PREMISSAS'!B18*'CRONOGRAMA PREMISSAS'!C18,2),0)</f>
        <v>#DIV/0!</v>
      </c>
      <c r="M9" s="258" t="e">
        <f>IF(AND(COLUMN()-2&gt;=3,COLUMN()-2&lt;=14),ROUND('CRONOGRAMA PREMISSAS'!B18*'CRONOGRAMA PREMISSAS'!C18,2),0)</f>
        <v>#DIV/0!</v>
      </c>
      <c r="N9" s="258" t="e">
        <f>IF(AND(COLUMN()-2&gt;=3,COLUMN()-2&lt;=14),ROUND('CRONOGRAMA PREMISSAS'!B18*'CRONOGRAMA PREMISSAS'!C18,2),0)</f>
        <v>#DIV/0!</v>
      </c>
      <c r="O9" s="258" t="e">
        <f>IF(AND(COLUMN()-2&gt;=3,COLUMN()-2&lt;=14),ROUND('CRONOGRAMA PREMISSAS'!B18*'CRONOGRAMA PREMISSAS'!C18,2),0)</f>
        <v>#DIV/0!</v>
      </c>
      <c r="P9" s="258" t="e">
        <f>IF(AND(COLUMN()-2&gt;=3,COLUMN()-2&lt;=14),ROUND('CRONOGRAMA PREMISSAS'!B18*'CRONOGRAMA PREMISSAS'!C18,2),0)</f>
        <v>#DIV/0!</v>
      </c>
      <c r="Q9" s="258">
        <f>IF(AND(COLUMN()-2&gt;=3,COLUMN()-2&lt;=14),ROUND('CRONOGRAMA PREMISSAS'!B18*'CRONOGRAMA PREMISSAS'!C18,2),0)</f>
        <v>0</v>
      </c>
    </row>
    <row r="10" spans="1:17">
      <c r="A10" s="257" t="s">
        <v>157</v>
      </c>
      <c r="B10" s="257" t="s">
        <v>161</v>
      </c>
      <c r="C10" s="258">
        <f>IF(AND(COLUMN()-2&gt;=3,COLUMN()-2&lt;=14),ROUND('CRONOGRAMA PREMISSAS'!B19*'CRONOGRAMA PREMISSAS'!C19,2),0)</f>
        <v>0</v>
      </c>
      <c r="D10" s="258">
        <f>IF(AND(COLUMN()-2&gt;=3,COLUMN()-2&lt;=14),ROUND('CRONOGRAMA PREMISSAS'!B19*'CRONOGRAMA PREMISSAS'!C19,2),0)</f>
        <v>0</v>
      </c>
      <c r="E10" s="258" t="e">
        <f>IF(AND(COLUMN()-2&gt;=3,COLUMN()-2&lt;=14),ROUND('CRONOGRAMA PREMISSAS'!B19*'CRONOGRAMA PREMISSAS'!C19,2),0)</f>
        <v>#DIV/0!</v>
      </c>
      <c r="F10" s="258" t="e">
        <f>IF(AND(COLUMN()-2&gt;=3,COLUMN()-2&lt;=14),ROUND('CRONOGRAMA PREMISSAS'!B19*'CRONOGRAMA PREMISSAS'!C19,2),0)</f>
        <v>#DIV/0!</v>
      </c>
      <c r="G10" s="258" t="e">
        <f>IF(AND(COLUMN()-2&gt;=3,COLUMN()-2&lt;=14),ROUND('CRONOGRAMA PREMISSAS'!B19*'CRONOGRAMA PREMISSAS'!C19,2),0)</f>
        <v>#DIV/0!</v>
      </c>
      <c r="H10" s="258" t="e">
        <f>IF(AND(COLUMN()-2&gt;=3,COLUMN()-2&lt;=14),ROUND('CRONOGRAMA PREMISSAS'!B19*'CRONOGRAMA PREMISSAS'!C19,2),0)</f>
        <v>#DIV/0!</v>
      </c>
      <c r="I10" s="258" t="e">
        <f>IF(AND(COLUMN()-2&gt;=3,COLUMN()-2&lt;=14),ROUND('CRONOGRAMA PREMISSAS'!B19*'CRONOGRAMA PREMISSAS'!C19,2),0)</f>
        <v>#DIV/0!</v>
      </c>
      <c r="J10" s="258" t="e">
        <f>IF(AND(COLUMN()-2&gt;=3,COLUMN()-2&lt;=14),ROUND('CRONOGRAMA PREMISSAS'!B19*'CRONOGRAMA PREMISSAS'!C19,2),0)</f>
        <v>#DIV/0!</v>
      </c>
      <c r="K10" s="258" t="e">
        <f>IF(AND(COLUMN()-2&gt;=3,COLUMN()-2&lt;=14),ROUND('CRONOGRAMA PREMISSAS'!B19*'CRONOGRAMA PREMISSAS'!C19,2),0)</f>
        <v>#DIV/0!</v>
      </c>
      <c r="L10" s="258" t="e">
        <f>IF(AND(COLUMN()-2&gt;=3,COLUMN()-2&lt;=14),ROUND('CRONOGRAMA PREMISSAS'!B19*'CRONOGRAMA PREMISSAS'!C19,2),0)</f>
        <v>#DIV/0!</v>
      </c>
      <c r="M10" s="258" t="e">
        <f>IF(AND(COLUMN()-2&gt;=3,COLUMN()-2&lt;=14),ROUND('CRONOGRAMA PREMISSAS'!B19*'CRONOGRAMA PREMISSAS'!C19,2),0)</f>
        <v>#DIV/0!</v>
      </c>
      <c r="N10" s="258" t="e">
        <f>IF(AND(COLUMN()-2&gt;=3,COLUMN()-2&lt;=14),ROUND('CRONOGRAMA PREMISSAS'!B19*'CRONOGRAMA PREMISSAS'!C19,2),0)</f>
        <v>#DIV/0!</v>
      </c>
      <c r="O10" s="258" t="e">
        <f>IF(AND(COLUMN()-2&gt;=3,COLUMN()-2&lt;=14),ROUND('CRONOGRAMA PREMISSAS'!B19*'CRONOGRAMA PREMISSAS'!C19,2),0)</f>
        <v>#DIV/0!</v>
      </c>
      <c r="P10" s="258" t="e">
        <f>IF(AND(COLUMN()-2&gt;=3,COLUMN()-2&lt;=14),ROUND('CRONOGRAMA PREMISSAS'!B19*'CRONOGRAMA PREMISSAS'!C19,2),0)</f>
        <v>#DIV/0!</v>
      </c>
      <c r="Q10" s="258">
        <f>IF(AND(COLUMN()-2&gt;=3,COLUMN()-2&lt;=14),ROUND('CRONOGRAMA PREMISSAS'!B19*'CRONOGRAMA PREMISSAS'!C19,2),0)</f>
        <v>0</v>
      </c>
    </row>
    <row r="11" spans="1:17">
      <c r="A11" s="257" t="s">
        <v>162</v>
      </c>
      <c r="B11" s="257" t="s">
        <v>163</v>
      </c>
      <c r="C11" s="258">
        <f>ROUND('CRONOGRAMA PREMISSAS'!B20*'CRONOGRAMA PREMISSAS'!C20,2)</f>
        <v>0</v>
      </c>
      <c r="D11" s="258">
        <f>ROUND('CRONOGRAMA PREMISSAS'!B20*'CRONOGRAMA PREMISSAS'!C20,2)</f>
        <v>0</v>
      </c>
      <c r="E11" s="258">
        <f>ROUND('CRONOGRAMA PREMISSAS'!B20*'CRONOGRAMA PREMISSAS'!C20,2)</f>
        <v>0</v>
      </c>
      <c r="F11" s="258">
        <f>ROUND('CRONOGRAMA PREMISSAS'!B20*'CRONOGRAMA PREMISSAS'!C20,2)</f>
        <v>0</v>
      </c>
      <c r="G11" s="258">
        <f>ROUND('CRONOGRAMA PREMISSAS'!B20*'CRONOGRAMA PREMISSAS'!C20,2)</f>
        <v>0</v>
      </c>
      <c r="H11" s="258">
        <f>ROUND('CRONOGRAMA PREMISSAS'!B20*'CRONOGRAMA PREMISSAS'!C20,2)</f>
        <v>0</v>
      </c>
      <c r="I11" s="258">
        <f>ROUND('CRONOGRAMA PREMISSAS'!B20*'CRONOGRAMA PREMISSAS'!C20,2)</f>
        <v>0</v>
      </c>
      <c r="J11" s="258">
        <f>ROUND('CRONOGRAMA PREMISSAS'!B20*'CRONOGRAMA PREMISSAS'!C20,2)</f>
        <v>0</v>
      </c>
      <c r="K11" s="258">
        <f>ROUND('CRONOGRAMA PREMISSAS'!B20*'CRONOGRAMA PREMISSAS'!C20,2)</f>
        <v>0</v>
      </c>
      <c r="L11" s="258">
        <f>ROUND('CRONOGRAMA PREMISSAS'!B20*'CRONOGRAMA PREMISSAS'!C20,2)</f>
        <v>0</v>
      </c>
      <c r="M11" s="258">
        <f>ROUND('CRONOGRAMA PREMISSAS'!B20*'CRONOGRAMA PREMISSAS'!C20,2)</f>
        <v>0</v>
      </c>
      <c r="N11" s="258">
        <f>ROUND('CRONOGRAMA PREMISSAS'!B20*'CRONOGRAMA PREMISSAS'!C20,2)</f>
        <v>0</v>
      </c>
      <c r="O11" s="258">
        <f>ROUND('CRONOGRAMA PREMISSAS'!B20*'CRONOGRAMA PREMISSAS'!C20,2)</f>
        <v>0</v>
      </c>
      <c r="P11" s="258">
        <f>ROUND('CRONOGRAMA PREMISSAS'!B20*'CRONOGRAMA PREMISSAS'!C20,2)</f>
        <v>0</v>
      </c>
      <c r="Q11" s="258">
        <f>ROUND('CRONOGRAMA PREMISSAS'!B20*'CRONOGRAMA PREMISSAS'!C20,2)</f>
        <v>0</v>
      </c>
    </row>
    <row r="12" spans="1:17">
      <c r="A12" s="257" t="s">
        <v>162</v>
      </c>
      <c r="B12" s="257" t="s">
        <v>164</v>
      </c>
      <c r="C12" s="258">
        <f>IF(AND(COLUMN()-2&gt;=3,COLUMN()-2&lt;=14),ROUND('CRONOGRAMA PREMISSAS'!B21*'CRONOGRAMA PREMISSAS'!C21,2),0)</f>
        <v>0</v>
      </c>
      <c r="D12" s="258">
        <f>IF(AND(COLUMN()-2&gt;=3,COLUMN()-2&lt;=14),ROUND('CRONOGRAMA PREMISSAS'!B21*'CRONOGRAMA PREMISSAS'!C21,2),0)</f>
        <v>0</v>
      </c>
      <c r="E12" s="258">
        <f>IF(AND(COLUMN()-2&gt;=3,COLUMN()-2&lt;=14),ROUND('CRONOGRAMA PREMISSAS'!B21*'CRONOGRAMA PREMISSAS'!C21,2),0)</f>
        <v>0</v>
      </c>
      <c r="F12" s="258">
        <f>IF(AND(COLUMN()-2&gt;=3,COLUMN()-2&lt;=14),ROUND('CRONOGRAMA PREMISSAS'!B21*'CRONOGRAMA PREMISSAS'!C21,2),0)</f>
        <v>0</v>
      </c>
      <c r="G12" s="258">
        <f>IF(AND(COLUMN()-2&gt;=3,COLUMN()-2&lt;=14),ROUND('CRONOGRAMA PREMISSAS'!B21*'CRONOGRAMA PREMISSAS'!C21,2),0)</f>
        <v>0</v>
      </c>
      <c r="H12" s="258">
        <f>IF(AND(COLUMN()-2&gt;=3,COLUMN()-2&lt;=14),ROUND('CRONOGRAMA PREMISSAS'!B21*'CRONOGRAMA PREMISSAS'!C21,2),0)</f>
        <v>0</v>
      </c>
      <c r="I12" s="258">
        <f>IF(AND(COLUMN()-2&gt;=3,COLUMN()-2&lt;=14),ROUND('CRONOGRAMA PREMISSAS'!B21*'CRONOGRAMA PREMISSAS'!C21,2),0)</f>
        <v>0</v>
      </c>
      <c r="J12" s="258">
        <f>IF(AND(COLUMN()-2&gt;=3,COLUMN()-2&lt;=14),ROUND('CRONOGRAMA PREMISSAS'!B21*'CRONOGRAMA PREMISSAS'!C21,2),0)</f>
        <v>0</v>
      </c>
      <c r="K12" s="258">
        <f>IF(AND(COLUMN()-2&gt;=3,COLUMN()-2&lt;=14),ROUND('CRONOGRAMA PREMISSAS'!B21*'CRONOGRAMA PREMISSAS'!C21,2),0)</f>
        <v>0</v>
      </c>
      <c r="L12" s="258">
        <f>IF(AND(COLUMN()-2&gt;=3,COLUMN()-2&lt;=14),ROUND('CRONOGRAMA PREMISSAS'!B21*'CRONOGRAMA PREMISSAS'!C21,2),0)</f>
        <v>0</v>
      </c>
      <c r="M12" s="258">
        <f>IF(AND(COLUMN()-2&gt;=3,COLUMN()-2&lt;=14),ROUND('CRONOGRAMA PREMISSAS'!B21*'CRONOGRAMA PREMISSAS'!C21,2),0)</f>
        <v>0</v>
      </c>
      <c r="N12" s="258">
        <f>IF(AND(COLUMN()-2&gt;=3,COLUMN()-2&lt;=14),ROUND('CRONOGRAMA PREMISSAS'!B21*'CRONOGRAMA PREMISSAS'!C21,2),0)</f>
        <v>0</v>
      </c>
      <c r="O12" s="258">
        <f>IF(AND(COLUMN()-2&gt;=3,COLUMN()-2&lt;=14),ROUND('CRONOGRAMA PREMISSAS'!B21*'CRONOGRAMA PREMISSAS'!C21,2),0)</f>
        <v>0</v>
      </c>
      <c r="P12" s="258">
        <f>IF(AND(COLUMN()-2&gt;=3,COLUMN()-2&lt;=14),ROUND('CRONOGRAMA PREMISSAS'!B21*'CRONOGRAMA PREMISSAS'!C21,2),0)</f>
        <v>0</v>
      </c>
      <c r="Q12" s="258">
        <f>IF(AND(COLUMN()-2&gt;=3,COLUMN()-2&lt;=14),ROUND('CRONOGRAMA PREMISSAS'!B21*'CRONOGRAMA PREMISSAS'!C21,2),0)</f>
        <v>0</v>
      </c>
    </row>
    <row r="13" spans="1:17">
      <c r="A13" s="257" t="s">
        <v>165</v>
      </c>
      <c r="B13" s="257" t="s">
        <v>166</v>
      </c>
      <c r="C13" s="258">
        <f>IF(AND(COLUMN()-2&gt;=3,COLUMN()-2&lt;=14),ROUND('CRONOGRAMA PREMISSAS'!B22*'CRONOGRAMA PREMISSAS'!C22,2),0)</f>
        <v>0</v>
      </c>
      <c r="D13" s="258">
        <f>IF(AND(COLUMN()-2&gt;=3,COLUMN()-2&lt;=14),ROUND('CRONOGRAMA PREMISSAS'!B22*'CRONOGRAMA PREMISSAS'!C22,2),0)</f>
        <v>0</v>
      </c>
      <c r="E13" s="258">
        <f>IF(AND(COLUMN()-2&gt;=3,COLUMN()-2&lt;=14),ROUND('CRONOGRAMA PREMISSAS'!B22*'CRONOGRAMA PREMISSAS'!C22,2),0)</f>
        <v>0</v>
      </c>
      <c r="F13" s="258">
        <f>IF(AND(COLUMN()-2&gt;=3,COLUMN()-2&lt;=14),ROUND('CRONOGRAMA PREMISSAS'!B22*'CRONOGRAMA PREMISSAS'!C22,2),0)</f>
        <v>0</v>
      </c>
      <c r="G13" s="258">
        <f>IF(AND(COLUMN()-2&gt;=3,COLUMN()-2&lt;=14),ROUND('CRONOGRAMA PREMISSAS'!B22*'CRONOGRAMA PREMISSAS'!C22,2),0)</f>
        <v>0</v>
      </c>
      <c r="H13" s="258">
        <f>IF(AND(COLUMN()-2&gt;=3,COLUMN()-2&lt;=14),ROUND('CRONOGRAMA PREMISSAS'!B22*'CRONOGRAMA PREMISSAS'!C22,2),0)</f>
        <v>0</v>
      </c>
      <c r="I13" s="258">
        <f>IF(AND(COLUMN()-2&gt;=3,COLUMN()-2&lt;=14),ROUND('CRONOGRAMA PREMISSAS'!B22*'CRONOGRAMA PREMISSAS'!C22,2),0)</f>
        <v>0</v>
      </c>
      <c r="J13" s="258">
        <f>IF(AND(COLUMN()-2&gt;=3,COLUMN()-2&lt;=14),ROUND('CRONOGRAMA PREMISSAS'!B22*'CRONOGRAMA PREMISSAS'!C22,2),0)</f>
        <v>0</v>
      </c>
      <c r="K13" s="258">
        <f>IF(AND(COLUMN()-2&gt;=3,COLUMN()-2&lt;=14),ROUND('CRONOGRAMA PREMISSAS'!B22*'CRONOGRAMA PREMISSAS'!C22,2),0)</f>
        <v>0</v>
      </c>
      <c r="L13" s="258">
        <f>IF(AND(COLUMN()-2&gt;=3,COLUMN()-2&lt;=14),ROUND('CRONOGRAMA PREMISSAS'!B22*'CRONOGRAMA PREMISSAS'!C22,2),0)</f>
        <v>0</v>
      </c>
      <c r="M13" s="258">
        <f>IF(AND(COLUMN()-2&gt;=3,COLUMN()-2&lt;=14),ROUND('CRONOGRAMA PREMISSAS'!B22*'CRONOGRAMA PREMISSAS'!C22,2),0)</f>
        <v>0</v>
      </c>
      <c r="N13" s="258">
        <f>IF(AND(COLUMN()-2&gt;=3,COLUMN()-2&lt;=14),ROUND('CRONOGRAMA PREMISSAS'!B22*'CRONOGRAMA PREMISSAS'!C22,2),0)</f>
        <v>0</v>
      </c>
      <c r="O13" s="258">
        <f>IF(AND(COLUMN()-2&gt;=3,COLUMN()-2&lt;=14),ROUND('CRONOGRAMA PREMISSAS'!B22*'CRONOGRAMA PREMISSAS'!C22,2),0)</f>
        <v>0</v>
      </c>
      <c r="P13" s="258">
        <f>IF(AND(COLUMN()-2&gt;=3,COLUMN()-2&lt;=14),ROUND('CRONOGRAMA PREMISSAS'!B22*'CRONOGRAMA PREMISSAS'!C22,2),0)</f>
        <v>0</v>
      </c>
      <c r="Q13" s="258">
        <f>IF(AND(COLUMN()-2&gt;=3,COLUMN()-2&lt;=14),ROUND('CRONOGRAMA PREMISSAS'!B22*'CRONOGRAMA PREMISSAS'!C22,2),0)</f>
        <v>0</v>
      </c>
    </row>
    <row r="14" spans="1:17">
      <c r="A14" s="257" t="s">
        <v>167</v>
      </c>
      <c r="B14" s="257" t="s">
        <v>168</v>
      </c>
      <c r="C14" s="258">
        <f>ROUND('CRONOGRAMA PREMISSAS'!B23*'CRONOGRAMA PREMISSAS'!C23,2)</f>
        <v>0</v>
      </c>
      <c r="D14" s="258">
        <f>ROUND('CRONOGRAMA PREMISSAS'!B23*'CRONOGRAMA PREMISSAS'!C23,2)</f>
        <v>0</v>
      </c>
      <c r="E14" s="258">
        <f>ROUND('CRONOGRAMA PREMISSAS'!B23*'CRONOGRAMA PREMISSAS'!C23,2)</f>
        <v>0</v>
      </c>
      <c r="F14" s="258">
        <f>ROUND('CRONOGRAMA PREMISSAS'!B23*'CRONOGRAMA PREMISSAS'!C23,2)</f>
        <v>0</v>
      </c>
      <c r="G14" s="258">
        <f>ROUND('CRONOGRAMA PREMISSAS'!B23*'CRONOGRAMA PREMISSAS'!C23,2)</f>
        <v>0</v>
      </c>
      <c r="H14" s="258">
        <f>ROUND('CRONOGRAMA PREMISSAS'!B23*'CRONOGRAMA PREMISSAS'!C23,2)</f>
        <v>0</v>
      </c>
      <c r="I14" s="258">
        <f>ROUND('CRONOGRAMA PREMISSAS'!B23*'CRONOGRAMA PREMISSAS'!C23,2)</f>
        <v>0</v>
      </c>
      <c r="J14" s="258">
        <f>ROUND('CRONOGRAMA PREMISSAS'!B23*'CRONOGRAMA PREMISSAS'!C23,2)</f>
        <v>0</v>
      </c>
      <c r="K14" s="258">
        <f>ROUND('CRONOGRAMA PREMISSAS'!B23*'CRONOGRAMA PREMISSAS'!C23,2)</f>
        <v>0</v>
      </c>
      <c r="L14" s="258">
        <f>ROUND('CRONOGRAMA PREMISSAS'!B23*'CRONOGRAMA PREMISSAS'!C23,2)</f>
        <v>0</v>
      </c>
      <c r="M14" s="258">
        <f>ROUND('CRONOGRAMA PREMISSAS'!B23*'CRONOGRAMA PREMISSAS'!C23,2)</f>
        <v>0</v>
      </c>
      <c r="N14" s="258">
        <f>ROUND('CRONOGRAMA PREMISSAS'!B23*'CRONOGRAMA PREMISSAS'!C23,2)</f>
        <v>0</v>
      </c>
      <c r="O14" s="258">
        <f>ROUND('CRONOGRAMA PREMISSAS'!B23*'CRONOGRAMA PREMISSAS'!C23,2)</f>
        <v>0</v>
      </c>
      <c r="P14" s="258">
        <f>ROUND('CRONOGRAMA PREMISSAS'!B23*'CRONOGRAMA PREMISSAS'!C23,2)</f>
        <v>0</v>
      </c>
      <c r="Q14" s="258">
        <f>ROUND('CRONOGRAMA PREMISSAS'!B23*'CRONOGRAMA PREMISSAS'!C23,2)</f>
        <v>0</v>
      </c>
    </row>
    <row r="15" spans="1:17">
      <c r="A15" s="257" t="s">
        <v>167</v>
      </c>
      <c r="B15" s="257" t="s">
        <v>169</v>
      </c>
      <c r="C15" s="258">
        <f>IF(AND(COLUMN()-2&gt;=3,COLUMN()-2&lt;=14),ROUND('CRONOGRAMA PREMISSAS'!B24*'CRONOGRAMA PREMISSAS'!C24,2),0)</f>
        <v>0</v>
      </c>
      <c r="D15" s="258">
        <f>IF(AND(COLUMN()-2&gt;=3,COLUMN()-2&lt;=14),ROUND('CRONOGRAMA PREMISSAS'!B24*'CRONOGRAMA PREMISSAS'!C24,2),0)</f>
        <v>0</v>
      </c>
      <c r="E15" s="258">
        <f>IF(AND(COLUMN()-2&gt;=3,COLUMN()-2&lt;=14),ROUND('CRONOGRAMA PREMISSAS'!B24*'CRONOGRAMA PREMISSAS'!C24,2),0)</f>
        <v>0</v>
      </c>
      <c r="F15" s="258">
        <f>IF(AND(COLUMN()-2&gt;=3,COLUMN()-2&lt;=14),ROUND('CRONOGRAMA PREMISSAS'!B24*'CRONOGRAMA PREMISSAS'!C24,2),0)</f>
        <v>0</v>
      </c>
      <c r="G15" s="258">
        <f>IF(AND(COLUMN()-2&gt;=3,COLUMN()-2&lt;=14),ROUND('CRONOGRAMA PREMISSAS'!B24*'CRONOGRAMA PREMISSAS'!C24,2),0)</f>
        <v>0</v>
      </c>
      <c r="H15" s="258">
        <f>IF(AND(COLUMN()-2&gt;=3,COLUMN()-2&lt;=14),ROUND('CRONOGRAMA PREMISSAS'!B24*'CRONOGRAMA PREMISSAS'!C24,2),0)</f>
        <v>0</v>
      </c>
      <c r="I15" s="258">
        <f>IF(AND(COLUMN()-2&gt;=3,COLUMN()-2&lt;=14),ROUND('CRONOGRAMA PREMISSAS'!B24*'CRONOGRAMA PREMISSAS'!C24,2),0)</f>
        <v>0</v>
      </c>
      <c r="J15" s="258">
        <f>IF(AND(COLUMN()-2&gt;=3,COLUMN()-2&lt;=14),ROUND('CRONOGRAMA PREMISSAS'!B24*'CRONOGRAMA PREMISSAS'!C24,2),0)</f>
        <v>0</v>
      </c>
      <c r="K15" s="258">
        <f>IF(AND(COLUMN()-2&gt;=3,COLUMN()-2&lt;=14),ROUND('CRONOGRAMA PREMISSAS'!B24*'CRONOGRAMA PREMISSAS'!C24,2),0)</f>
        <v>0</v>
      </c>
      <c r="L15" s="258">
        <f>IF(AND(COLUMN()-2&gt;=3,COLUMN()-2&lt;=14),ROUND('CRONOGRAMA PREMISSAS'!B24*'CRONOGRAMA PREMISSAS'!C24,2),0)</f>
        <v>0</v>
      </c>
      <c r="M15" s="258">
        <f>IF(AND(COLUMN()-2&gt;=3,COLUMN()-2&lt;=14),ROUND('CRONOGRAMA PREMISSAS'!B24*'CRONOGRAMA PREMISSAS'!C24,2),0)</f>
        <v>0</v>
      </c>
      <c r="N15" s="258">
        <f>IF(AND(COLUMN()-2&gt;=3,COLUMN()-2&lt;=14),ROUND('CRONOGRAMA PREMISSAS'!B24*'CRONOGRAMA PREMISSAS'!C24,2),0)</f>
        <v>0</v>
      </c>
      <c r="O15" s="258">
        <f>IF(AND(COLUMN()-2&gt;=3,COLUMN()-2&lt;=14),ROUND('CRONOGRAMA PREMISSAS'!B24*'CRONOGRAMA PREMISSAS'!C24,2),0)</f>
        <v>0</v>
      </c>
      <c r="P15" s="258">
        <f>IF(AND(COLUMN()-2&gt;=3,COLUMN()-2&lt;=14),ROUND('CRONOGRAMA PREMISSAS'!B24*'CRONOGRAMA PREMISSAS'!C24,2),0)</f>
        <v>0</v>
      </c>
      <c r="Q15" s="258">
        <f>IF(AND(COLUMN()-2&gt;=3,COLUMN()-2&lt;=14),ROUND('CRONOGRAMA PREMISSAS'!B24*'CRONOGRAMA PREMISSAS'!C24,2),0)</f>
        <v>0</v>
      </c>
    </row>
    <row r="16" spans="1:17">
      <c r="A16" s="257" t="s">
        <v>170</v>
      </c>
      <c r="B16" s="257" t="s">
        <v>61</v>
      </c>
      <c r="C16" s="258">
        <f>IF(AND(COLUMN()-2&gt;=3,COLUMN()-2&lt;=14),ROUND('CRONOGRAMA PREMISSAS'!B25*'CRONOGRAMA PREMISSAS'!C25,2),0)</f>
        <v>0</v>
      </c>
      <c r="D16" s="258">
        <f>IF(AND(COLUMN()-2&gt;=3,COLUMN()-2&lt;=14),ROUND('CRONOGRAMA PREMISSAS'!B25*'CRONOGRAMA PREMISSAS'!C25,2),0)</f>
        <v>0</v>
      </c>
      <c r="E16" s="258">
        <f>IF(AND(COLUMN()-2&gt;=3,COLUMN()-2&lt;=14),ROUND('CRONOGRAMA PREMISSAS'!B25*'CRONOGRAMA PREMISSAS'!C25,2),0)</f>
        <v>0</v>
      </c>
      <c r="F16" s="258">
        <f>IF(AND(COLUMN()-2&gt;=3,COLUMN()-2&lt;=14),ROUND('CRONOGRAMA PREMISSAS'!B25*'CRONOGRAMA PREMISSAS'!C25,2),0)</f>
        <v>0</v>
      </c>
      <c r="G16" s="258">
        <f>IF(AND(COLUMN()-2&gt;=3,COLUMN()-2&lt;=14),ROUND('CRONOGRAMA PREMISSAS'!B25*'CRONOGRAMA PREMISSAS'!C25,2),0)</f>
        <v>0</v>
      </c>
      <c r="H16" s="258">
        <f>IF(AND(COLUMN()-2&gt;=3,COLUMN()-2&lt;=14),ROUND('CRONOGRAMA PREMISSAS'!B25*'CRONOGRAMA PREMISSAS'!C25,2),0)</f>
        <v>0</v>
      </c>
      <c r="I16" s="258">
        <f>IF(AND(COLUMN()-2&gt;=3,COLUMN()-2&lt;=14),ROUND('CRONOGRAMA PREMISSAS'!B25*'CRONOGRAMA PREMISSAS'!C25,2),0)</f>
        <v>0</v>
      </c>
      <c r="J16" s="258">
        <f>IF(AND(COLUMN()-2&gt;=3,COLUMN()-2&lt;=14),ROUND('CRONOGRAMA PREMISSAS'!B25*'CRONOGRAMA PREMISSAS'!C25,2),0)</f>
        <v>0</v>
      </c>
      <c r="K16" s="258">
        <f>IF(AND(COLUMN()-2&gt;=3,COLUMN()-2&lt;=14),ROUND('CRONOGRAMA PREMISSAS'!B25*'CRONOGRAMA PREMISSAS'!C25,2),0)</f>
        <v>0</v>
      </c>
      <c r="L16" s="258">
        <f>IF(AND(COLUMN()-2&gt;=3,COLUMN()-2&lt;=14),ROUND('CRONOGRAMA PREMISSAS'!B25*'CRONOGRAMA PREMISSAS'!C25,2),0)</f>
        <v>0</v>
      </c>
      <c r="M16" s="258">
        <f>IF(AND(COLUMN()-2&gt;=3,COLUMN()-2&lt;=14),ROUND('CRONOGRAMA PREMISSAS'!B25*'CRONOGRAMA PREMISSAS'!C25,2),0)</f>
        <v>0</v>
      </c>
      <c r="N16" s="258">
        <f>IF(AND(COLUMN()-2&gt;=3,COLUMN()-2&lt;=14),ROUND('CRONOGRAMA PREMISSAS'!B25*'CRONOGRAMA PREMISSAS'!C25,2),0)</f>
        <v>0</v>
      </c>
      <c r="O16" s="258">
        <f>IF(AND(COLUMN()-2&gt;=3,COLUMN()-2&lt;=14),ROUND('CRONOGRAMA PREMISSAS'!B25*'CRONOGRAMA PREMISSAS'!C25,2),0)</f>
        <v>0</v>
      </c>
      <c r="P16" s="258">
        <f>IF(AND(COLUMN()-2&gt;=3,COLUMN()-2&lt;=14),ROUND('CRONOGRAMA PREMISSAS'!B25*'CRONOGRAMA PREMISSAS'!C25,2),0)</f>
        <v>0</v>
      </c>
      <c r="Q16" s="258">
        <f>IF(AND(COLUMN()-2&gt;=3,COLUMN()-2&lt;=14),ROUND('CRONOGRAMA PREMISSAS'!B25*'CRONOGRAMA PREMISSAS'!C25,2),0)</f>
        <v>0</v>
      </c>
    </row>
    <row r="17" spans="1:17">
      <c r="A17" s="159" t="s">
        <v>31</v>
      </c>
      <c r="B17" s="159" t="s">
        <v>13</v>
      </c>
      <c r="C17" s="160" t="e">
        <f t="shared" ref="C17:P17" si="0">ROUND(SUM(C4:C16),2)</f>
        <v>#DIV/0!</v>
      </c>
      <c r="D17" s="160" t="e">
        <f t="shared" si="0"/>
        <v>#DIV/0!</v>
      </c>
      <c r="E17" s="160" t="e">
        <f t="shared" si="0"/>
        <v>#DIV/0!</v>
      </c>
      <c r="F17" s="160" t="e">
        <f t="shared" si="0"/>
        <v>#DIV/0!</v>
      </c>
      <c r="G17" s="160" t="e">
        <f t="shared" si="0"/>
        <v>#DIV/0!</v>
      </c>
      <c r="H17" s="160" t="e">
        <f t="shared" si="0"/>
        <v>#DIV/0!</v>
      </c>
      <c r="I17" s="160" t="e">
        <f t="shared" si="0"/>
        <v>#DIV/0!</v>
      </c>
      <c r="J17" s="160" t="e">
        <f t="shared" si="0"/>
        <v>#DIV/0!</v>
      </c>
      <c r="K17" s="160" t="e">
        <f t="shared" si="0"/>
        <v>#DIV/0!</v>
      </c>
      <c r="L17" s="160" t="e">
        <f t="shared" si="0"/>
        <v>#DIV/0!</v>
      </c>
      <c r="M17" s="160" t="e">
        <f t="shared" si="0"/>
        <v>#DIV/0!</v>
      </c>
      <c r="N17" s="160" t="e">
        <f t="shared" si="0"/>
        <v>#DIV/0!</v>
      </c>
      <c r="O17" s="160" t="e">
        <f t="shared" si="0"/>
        <v>#DIV/0!</v>
      </c>
      <c r="P17" s="160" t="e">
        <f t="shared" si="0"/>
        <v>#DIV/0!</v>
      </c>
      <c r="Q17" s="160" t="e">
        <f>ROUND('CRONOGRAMA PREMISSAS'!$B$8-SUM(C17:P17),2)</f>
        <v>#DIV/0!</v>
      </c>
    </row>
    <row r="18" spans="1:17">
      <c r="A18" s="257" t="s">
        <v>171</v>
      </c>
      <c r="B18" s="257" t="s">
        <v>116</v>
      </c>
      <c r="C18" s="258">
        <v>0</v>
      </c>
      <c r="D18" s="258">
        <v>0</v>
      </c>
      <c r="E18" s="258">
        <f>ROUND('CRONOGRAMA PREMISSAS'!$B$9*0.04,2)</f>
        <v>0</v>
      </c>
      <c r="F18" s="258">
        <f>ROUND('CRONOGRAMA PREMISSAS'!$B$9*0.06,2)</f>
        <v>0</v>
      </c>
      <c r="G18" s="258">
        <f>ROUND('CRONOGRAMA PREMISSAS'!$B$9*0.08,2)</f>
        <v>0</v>
      </c>
      <c r="H18" s="258">
        <f>ROUND('CRONOGRAMA PREMISSAS'!$B$9*0.1,2)</f>
        <v>0</v>
      </c>
      <c r="I18" s="258">
        <f>ROUND('CRONOGRAMA PREMISSAS'!$B$9*0.11,2)</f>
        <v>0</v>
      </c>
      <c r="J18" s="258">
        <f>ROUND('CRONOGRAMA PREMISSAS'!$B$9*0.11,2)</f>
        <v>0</v>
      </c>
      <c r="K18" s="258">
        <f>ROUND('CRONOGRAMA PREMISSAS'!$B$9*0.11,2)</f>
        <v>0</v>
      </c>
      <c r="L18" s="258">
        <f>ROUND('CRONOGRAMA PREMISSAS'!$B$9*0.11,2)</f>
        <v>0</v>
      </c>
      <c r="M18" s="258">
        <f>ROUND('CRONOGRAMA PREMISSAS'!$B$9*0.1,2)</f>
        <v>0</v>
      </c>
      <c r="N18" s="258">
        <f>ROUND('CRONOGRAMA PREMISSAS'!$B$9*0.08,2)</f>
        <v>0</v>
      </c>
      <c r="O18" s="258">
        <f>ROUND('CRONOGRAMA PREMISSAS'!$B$9*0.06,2)</f>
        <v>0</v>
      </c>
      <c r="P18" s="258">
        <f>ROUND('CRONOGRAMA PREMISSAS'!$B$9-SUM(C18:O18)-Q18,2)</f>
        <v>0</v>
      </c>
      <c r="Q18" s="258">
        <v>0</v>
      </c>
    </row>
    <row r="19" spans="1:17">
      <c r="A19" s="161" t="s">
        <v>16</v>
      </c>
      <c r="B19" s="161" t="s">
        <v>172</v>
      </c>
      <c r="C19" s="162" t="e">
        <f t="shared" ref="C19:Q19" si="1">ROUND(C17+C18,2)</f>
        <v>#DIV/0!</v>
      </c>
      <c r="D19" s="162" t="e">
        <f t="shared" si="1"/>
        <v>#DIV/0!</v>
      </c>
      <c r="E19" s="162" t="e">
        <f t="shared" si="1"/>
        <v>#DIV/0!</v>
      </c>
      <c r="F19" s="162" t="e">
        <f t="shared" si="1"/>
        <v>#DIV/0!</v>
      </c>
      <c r="G19" s="162" t="e">
        <f t="shared" si="1"/>
        <v>#DIV/0!</v>
      </c>
      <c r="H19" s="162" t="e">
        <f t="shared" si="1"/>
        <v>#DIV/0!</v>
      </c>
      <c r="I19" s="162" t="e">
        <f t="shared" si="1"/>
        <v>#DIV/0!</v>
      </c>
      <c r="J19" s="162" t="e">
        <f t="shared" si="1"/>
        <v>#DIV/0!</v>
      </c>
      <c r="K19" s="162" t="e">
        <f t="shared" si="1"/>
        <v>#DIV/0!</v>
      </c>
      <c r="L19" s="162" t="e">
        <f t="shared" si="1"/>
        <v>#DIV/0!</v>
      </c>
      <c r="M19" s="162" t="e">
        <f t="shared" si="1"/>
        <v>#DIV/0!</v>
      </c>
      <c r="N19" s="162" t="e">
        <f t="shared" si="1"/>
        <v>#DIV/0!</v>
      </c>
      <c r="O19" s="162" t="e">
        <f t="shared" si="1"/>
        <v>#DIV/0!</v>
      </c>
      <c r="P19" s="162" t="e">
        <f t="shared" si="1"/>
        <v>#DIV/0!</v>
      </c>
      <c r="Q19" s="162" t="e">
        <f t="shared" si="1"/>
        <v>#DIV/0!</v>
      </c>
    </row>
    <row r="20" spans="1:17">
      <c r="A20" s="257" t="s">
        <v>173</v>
      </c>
      <c r="B20" s="257" t="s">
        <v>174</v>
      </c>
      <c r="C20" s="259" t="e">
        <f>C19/'CRONOGRAMA PREMISSAS'!$B$10</f>
        <v>#DIV/0!</v>
      </c>
      <c r="D20" s="259" t="e">
        <f>D19/'CRONOGRAMA PREMISSAS'!$B$10</f>
        <v>#DIV/0!</v>
      </c>
      <c r="E20" s="259" t="e">
        <f>E19/'CRONOGRAMA PREMISSAS'!$B$10</f>
        <v>#DIV/0!</v>
      </c>
      <c r="F20" s="259" t="e">
        <f>F19/'CRONOGRAMA PREMISSAS'!$B$10</f>
        <v>#DIV/0!</v>
      </c>
      <c r="G20" s="259" t="e">
        <f>G19/'CRONOGRAMA PREMISSAS'!$B$10</f>
        <v>#DIV/0!</v>
      </c>
      <c r="H20" s="259" t="e">
        <f>H19/'CRONOGRAMA PREMISSAS'!$B$10</f>
        <v>#DIV/0!</v>
      </c>
      <c r="I20" s="259" t="e">
        <f>I19/'CRONOGRAMA PREMISSAS'!$B$10</f>
        <v>#DIV/0!</v>
      </c>
      <c r="J20" s="259" t="e">
        <f>J19/'CRONOGRAMA PREMISSAS'!$B$10</f>
        <v>#DIV/0!</v>
      </c>
      <c r="K20" s="259" t="e">
        <f>K19/'CRONOGRAMA PREMISSAS'!$B$10</f>
        <v>#DIV/0!</v>
      </c>
      <c r="L20" s="259" t="e">
        <f>L19/'CRONOGRAMA PREMISSAS'!$B$10</f>
        <v>#DIV/0!</v>
      </c>
      <c r="M20" s="259" t="e">
        <f>M19/'CRONOGRAMA PREMISSAS'!$B$10</f>
        <v>#DIV/0!</v>
      </c>
      <c r="N20" s="259" t="e">
        <f>N19/'CRONOGRAMA PREMISSAS'!$B$10</f>
        <v>#DIV/0!</v>
      </c>
      <c r="O20" s="259" t="e">
        <f>O19/'CRONOGRAMA PREMISSAS'!$B$10</f>
        <v>#DIV/0!</v>
      </c>
      <c r="P20" s="259" t="e">
        <f>P19/'CRONOGRAMA PREMISSAS'!$B$10</f>
        <v>#DIV/0!</v>
      </c>
      <c r="Q20" s="259" t="e">
        <f>Q19/'CRONOGRAMA PREMISSAS'!$B$10</f>
        <v>#DIV/0!</v>
      </c>
    </row>
    <row r="21" spans="1:17">
      <c r="A21" s="163" t="s">
        <v>175</v>
      </c>
      <c r="B21" s="163" t="s">
        <v>176</v>
      </c>
      <c r="C21" s="164" t="e">
        <f>C19</f>
        <v>#DIV/0!</v>
      </c>
      <c r="D21" s="164" t="e">
        <f t="shared" ref="D21:Q21" si="2">ROUND(C21+D19,2)</f>
        <v>#DIV/0!</v>
      </c>
      <c r="E21" s="164" t="e">
        <f t="shared" si="2"/>
        <v>#DIV/0!</v>
      </c>
      <c r="F21" s="164" t="e">
        <f t="shared" si="2"/>
        <v>#DIV/0!</v>
      </c>
      <c r="G21" s="164" t="e">
        <f t="shared" si="2"/>
        <v>#DIV/0!</v>
      </c>
      <c r="H21" s="164" t="e">
        <f t="shared" si="2"/>
        <v>#DIV/0!</v>
      </c>
      <c r="I21" s="164" t="e">
        <f t="shared" si="2"/>
        <v>#DIV/0!</v>
      </c>
      <c r="J21" s="164" t="e">
        <f t="shared" si="2"/>
        <v>#DIV/0!</v>
      </c>
      <c r="K21" s="164" t="e">
        <f t="shared" si="2"/>
        <v>#DIV/0!</v>
      </c>
      <c r="L21" s="164" t="e">
        <f t="shared" si="2"/>
        <v>#DIV/0!</v>
      </c>
      <c r="M21" s="164" t="e">
        <f t="shared" si="2"/>
        <v>#DIV/0!</v>
      </c>
      <c r="N21" s="164" t="e">
        <f t="shared" si="2"/>
        <v>#DIV/0!</v>
      </c>
      <c r="O21" s="164" t="e">
        <f t="shared" si="2"/>
        <v>#DIV/0!</v>
      </c>
      <c r="P21" s="164" t="e">
        <f t="shared" si="2"/>
        <v>#DIV/0!</v>
      </c>
      <c r="Q21" s="164" t="e">
        <f t="shared" si="2"/>
        <v>#DIV/0!</v>
      </c>
    </row>
    <row r="22" spans="1:17">
      <c r="A22" s="165" t="s">
        <v>177</v>
      </c>
      <c r="B22" s="165" t="s">
        <v>178</v>
      </c>
      <c r="C22" s="166" t="e">
        <f>C21/'CRONOGRAMA PREMISSAS'!$B$10</f>
        <v>#DIV/0!</v>
      </c>
      <c r="D22" s="166" t="e">
        <f>D21/'CRONOGRAMA PREMISSAS'!$B$10</f>
        <v>#DIV/0!</v>
      </c>
      <c r="E22" s="166" t="e">
        <f>E21/'CRONOGRAMA PREMISSAS'!$B$10</f>
        <v>#DIV/0!</v>
      </c>
      <c r="F22" s="166" t="e">
        <f>F21/'CRONOGRAMA PREMISSAS'!$B$10</f>
        <v>#DIV/0!</v>
      </c>
      <c r="G22" s="166" t="e">
        <f>G21/'CRONOGRAMA PREMISSAS'!$B$10</f>
        <v>#DIV/0!</v>
      </c>
      <c r="H22" s="166" t="e">
        <f>H21/'CRONOGRAMA PREMISSAS'!$B$10</f>
        <v>#DIV/0!</v>
      </c>
      <c r="I22" s="166" t="e">
        <f>I21/'CRONOGRAMA PREMISSAS'!$B$10</f>
        <v>#DIV/0!</v>
      </c>
      <c r="J22" s="166" t="e">
        <f>J21/'CRONOGRAMA PREMISSAS'!$B$10</f>
        <v>#DIV/0!</v>
      </c>
      <c r="K22" s="166" t="e">
        <f>K21/'CRONOGRAMA PREMISSAS'!$B$10</f>
        <v>#DIV/0!</v>
      </c>
      <c r="L22" s="166" t="e">
        <f>L21/'CRONOGRAMA PREMISSAS'!$B$10</f>
        <v>#DIV/0!</v>
      </c>
      <c r="M22" s="166" t="e">
        <f>M21/'CRONOGRAMA PREMISSAS'!$B$10</f>
        <v>#DIV/0!</v>
      </c>
      <c r="N22" s="166" t="e">
        <f>N21/'CRONOGRAMA PREMISSAS'!$B$10</f>
        <v>#DIV/0!</v>
      </c>
      <c r="O22" s="166" t="e">
        <f>O21/'CRONOGRAMA PREMISSAS'!$B$10</f>
        <v>#DIV/0!</v>
      </c>
      <c r="P22" s="166" t="e">
        <f>P21/'CRONOGRAMA PREMISSAS'!$B$10</f>
        <v>#DIV/0!</v>
      </c>
      <c r="Q22" s="166" t="e">
        <f>Q21/'CRONOGRAMA PREMISSAS'!$B$10</f>
        <v>#DIV/0!</v>
      </c>
    </row>
    <row r="23" spans="1:17">
      <c r="A23" s="234"/>
      <c r="B23" s="233"/>
      <c r="C23" s="233"/>
      <c r="D23" s="233"/>
      <c r="E23" s="233"/>
      <c r="F23" s="233"/>
      <c r="G23" s="233"/>
      <c r="H23" s="233"/>
      <c r="I23" s="233"/>
      <c r="J23" s="233"/>
      <c r="K23" s="233"/>
      <c r="L23" s="233"/>
      <c r="M23" s="233"/>
      <c r="N23" s="233"/>
      <c r="O23" s="233"/>
      <c r="P23" s="233"/>
      <c r="Q23" s="260"/>
    </row>
    <row r="24" spans="1:17">
      <c r="A24" s="159" t="s">
        <v>179</v>
      </c>
      <c r="B24" s="159" t="s">
        <v>180</v>
      </c>
      <c r="C24" s="259">
        <v>0</v>
      </c>
      <c r="D24" s="259">
        <v>0</v>
      </c>
      <c r="E24" s="259">
        <v>8.3299999999999999E-2</v>
      </c>
      <c r="F24" s="259">
        <v>8.3299999999999999E-2</v>
      </c>
      <c r="G24" s="259">
        <v>8.3299999999999999E-2</v>
      </c>
      <c r="H24" s="259">
        <v>8.3299999999999999E-2</v>
      </c>
      <c r="I24" s="259">
        <v>8.3299999999999999E-2</v>
      </c>
      <c r="J24" s="259">
        <v>8.3299999999999999E-2</v>
      </c>
      <c r="K24" s="259">
        <v>8.3299999999999999E-2</v>
      </c>
      <c r="L24" s="259">
        <v>8.3299999999999999E-2</v>
      </c>
      <c r="M24" s="259">
        <v>8.3299999999999999E-2</v>
      </c>
      <c r="N24" s="259">
        <v>8.3299999999999999E-2</v>
      </c>
      <c r="O24" s="259">
        <v>8.3299999999999999E-2</v>
      </c>
      <c r="P24" s="259">
        <v>8.3299999999999999E-2</v>
      </c>
      <c r="Q24" s="259">
        <v>0</v>
      </c>
    </row>
    <row r="25" spans="1:17">
      <c r="A25" s="159" t="s">
        <v>179</v>
      </c>
      <c r="B25" s="159" t="s">
        <v>152</v>
      </c>
      <c r="C25" s="259">
        <f>C24</f>
        <v>0</v>
      </c>
      <c r="D25" s="259">
        <f t="shared" ref="D25:Q25" si="3">C25+D24</f>
        <v>0</v>
      </c>
      <c r="E25" s="259">
        <f t="shared" si="3"/>
        <v>8.3299999999999999E-2</v>
      </c>
      <c r="F25" s="259">
        <f t="shared" si="3"/>
        <v>0.1666</v>
      </c>
      <c r="G25" s="259">
        <f t="shared" si="3"/>
        <v>0.24990000000000001</v>
      </c>
      <c r="H25" s="259">
        <f t="shared" si="3"/>
        <v>0.3332</v>
      </c>
      <c r="I25" s="259">
        <f t="shared" si="3"/>
        <v>0.41649999999999998</v>
      </c>
      <c r="J25" s="259">
        <f t="shared" si="3"/>
        <v>0.49979999999999997</v>
      </c>
      <c r="K25" s="259">
        <f t="shared" si="3"/>
        <v>0.58309999999999995</v>
      </c>
      <c r="L25" s="259">
        <f t="shared" si="3"/>
        <v>0.66639999999999999</v>
      </c>
      <c r="M25" s="259">
        <f t="shared" si="3"/>
        <v>0.74970000000000003</v>
      </c>
      <c r="N25" s="259">
        <f t="shared" si="3"/>
        <v>0.83300000000000007</v>
      </c>
      <c r="O25" s="259">
        <f t="shared" si="3"/>
        <v>0.91630000000000011</v>
      </c>
      <c r="P25" s="259">
        <f t="shared" si="3"/>
        <v>0.99960000000000016</v>
      </c>
      <c r="Q25" s="259">
        <f t="shared" si="3"/>
        <v>0.99960000000000016</v>
      </c>
    </row>
  </sheetData>
  <mergeCells count="2">
    <mergeCell ref="A1:B1"/>
    <mergeCell ref="C1:Q1"/>
  </mergeCells>
  <pageMargins left="0.7" right="0.7" top="0.75" bottom="0.75" header="0.3" footer="0.3"/>
  <pageSetup paperSize="9" scale="53" fitToWidth="0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9" tint="-0.49995422223578601"/>
  </sheetPr>
  <dimension ref="A1:K104"/>
  <sheetViews>
    <sheetView topLeftCell="A77" zoomScale="120" zoomScaleNormal="120" workbookViewId="0">
      <selection activeCell="A2" sqref="A2"/>
    </sheetView>
  </sheetViews>
  <sheetFormatPr defaultColWidth="9.109375" defaultRowHeight="13.8"/>
  <cols>
    <col min="1" max="1" width="10.44140625" style="45" customWidth="1"/>
    <col min="2" max="2" width="59" style="45" customWidth="1"/>
    <col min="3" max="3" width="10.6640625" style="47" customWidth="1"/>
    <col min="4" max="4" width="13.33203125" style="45" customWidth="1"/>
    <col min="5" max="8" width="5.44140625" style="46" customWidth="1"/>
    <col min="9" max="9" width="26" style="46" customWidth="1"/>
    <col min="10" max="10" width="5.6640625" style="46" customWidth="1"/>
    <col min="11" max="11" width="5.44140625" style="46" customWidth="1"/>
    <col min="12" max="240" width="9.109375" style="45"/>
    <col min="241" max="241" width="8" style="45" customWidth="1"/>
    <col min="242" max="242" width="48.44140625" style="45" customWidth="1"/>
    <col min="243" max="243" width="12.6640625" style="45" customWidth="1"/>
    <col min="244" max="244" width="9.44140625" style="45" customWidth="1"/>
    <col min="245" max="245" width="15.6640625" style="45" customWidth="1"/>
    <col min="246" max="246" width="12.33203125" style="45" customWidth="1"/>
    <col min="247" max="247" width="9.109375" style="45"/>
    <col min="248" max="248" width="16" style="45" customWidth="1"/>
    <col min="249" max="249" width="23.44140625" style="45" customWidth="1"/>
    <col min="250" max="250" width="10.44140625" style="45" customWidth="1"/>
    <col min="251" max="252" width="10.109375" style="45" customWidth="1"/>
    <col min="253" max="253" width="26.6640625" style="45" customWidth="1"/>
    <col min="254" max="254" width="54.33203125" style="45" customWidth="1"/>
    <col min="255" max="496" width="9.109375" style="45"/>
    <col min="497" max="497" width="8" style="45" customWidth="1"/>
    <col min="498" max="498" width="48.44140625" style="45" customWidth="1"/>
    <col min="499" max="499" width="12.6640625" style="45" customWidth="1"/>
    <col min="500" max="500" width="9.44140625" style="45" customWidth="1"/>
    <col min="501" max="501" width="15.6640625" style="45" customWidth="1"/>
    <col min="502" max="502" width="12.33203125" style="45" customWidth="1"/>
    <col min="503" max="503" width="9.109375" style="45"/>
    <col min="504" max="504" width="16" style="45" customWidth="1"/>
    <col min="505" max="505" width="23.44140625" style="45" customWidth="1"/>
    <col min="506" max="506" width="10.44140625" style="45" customWidth="1"/>
    <col min="507" max="508" width="10.109375" style="45" customWidth="1"/>
    <col min="509" max="509" width="26.6640625" style="45" customWidth="1"/>
    <col min="510" max="510" width="54.33203125" style="45" customWidth="1"/>
    <col min="511" max="752" width="9.109375" style="45"/>
    <col min="753" max="753" width="8" style="45" customWidth="1"/>
    <col min="754" max="754" width="48.44140625" style="45" customWidth="1"/>
    <col min="755" max="755" width="12.6640625" style="45" customWidth="1"/>
    <col min="756" max="756" width="9.44140625" style="45" customWidth="1"/>
    <col min="757" max="757" width="15.6640625" style="45" customWidth="1"/>
    <col min="758" max="758" width="12.33203125" style="45" customWidth="1"/>
    <col min="759" max="759" width="9.109375" style="45"/>
    <col min="760" max="760" width="16" style="45" customWidth="1"/>
    <col min="761" max="761" width="23.44140625" style="45" customWidth="1"/>
    <col min="762" max="762" width="10.44140625" style="45" customWidth="1"/>
    <col min="763" max="764" width="10.109375" style="45" customWidth="1"/>
    <col min="765" max="765" width="26.6640625" style="45" customWidth="1"/>
    <col min="766" max="766" width="54.33203125" style="45" customWidth="1"/>
    <col min="767" max="1008" width="9.109375" style="45"/>
    <col min="1009" max="1009" width="8" style="45" customWidth="1"/>
    <col min="1010" max="1010" width="48.44140625" style="45" customWidth="1"/>
    <col min="1011" max="1011" width="12.6640625" style="45" customWidth="1"/>
    <col min="1012" max="1012" width="9.44140625" style="45" customWidth="1"/>
    <col min="1013" max="1013" width="15.6640625" style="45" customWidth="1"/>
    <col min="1014" max="1014" width="12.33203125" style="45" customWidth="1"/>
    <col min="1015" max="1015" width="9.109375" style="45"/>
    <col min="1016" max="1016" width="16" style="45" customWidth="1"/>
    <col min="1017" max="1017" width="23.44140625" style="45" customWidth="1"/>
    <col min="1018" max="1018" width="10.44140625" style="45" customWidth="1"/>
    <col min="1019" max="1020" width="10.109375" style="45" customWidth="1"/>
    <col min="1021" max="1021" width="26.6640625" style="45" customWidth="1"/>
    <col min="1022" max="1022" width="54.33203125" style="45" customWidth="1"/>
    <col min="1023" max="1264" width="9.109375" style="45"/>
    <col min="1265" max="1265" width="8" style="45" customWidth="1"/>
    <col min="1266" max="1266" width="48.44140625" style="45" customWidth="1"/>
    <col min="1267" max="1267" width="12.6640625" style="45" customWidth="1"/>
    <col min="1268" max="1268" width="9.44140625" style="45" customWidth="1"/>
    <col min="1269" max="1269" width="15.6640625" style="45" customWidth="1"/>
    <col min="1270" max="1270" width="12.33203125" style="45" customWidth="1"/>
    <col min="1271" max="1271" width="9.109375" style="45"/>
    <col min="1272" max="1272" width="16" style="45" customWidth="1"/>
    <col min="1273" max="1273" width="23.44140625" style="45" customWidth="1"/>
    <col min="1274" max="1274" width="10.44140625" style="45" customWidth="1"/>
    <col min="1275" max="1276" width="10.109375" style="45" customWidth="1"/>
    <col min="1277" max="1277" width="26.6640625" style="45" customWidth="1"/>
    <col min="1278" max="1278" width="54.33203125" style="45" customWidth="1"/>
    <col min="1279" max="1520" width="9.109375" style="45"/>
    <col min="1521" max="1521" width="8" style="45" customWidth="1"/>
    <col min="1522" max="1522" width="48.44140625" style="45" customWidth="1"/>
    <col min="1523" max="1523" width="12.6640625" style="45" customWidth="1"/>
    <col min="1524" max="1524" width="9.44140625" style="45" customWidth="1"/>
    <col min="1525" max="1525" width="15.6640625" style="45" customWidth="1"/>
    <col min="1526" max="1526" width="12.33203125" style="45" customWidth="1"/>
    <col min="1527" max="1527" width="9.109375" style="45"/>
    <col min="1528" max="1528" width="16" style="45" customWidth="1"/>
    <col min="1529" max="1529" width="23.44140625" style="45" customWidth="1"/>
    <col min="1530" max="1530" width="10.44140625" style="45" customWidth="1"/>
    <col min="1531" max="1532" width="10.109375" style="45" customWidth="1"/>
    <col min="1533" max="1533" width="26.6640625" style="45" customWidth="1"/>
    <col min="1534" max="1534" width="54.33203125" style="45" customWidth="1"/>
    <col min="1535" max="1776" width="9.109375" style="45"/>
    <col min="1777" max="1777" width="8" style="45" customWidth="1"/>
    <col min="1778" max="1778" width="48.44140625" style="45" customWidth="1"/>
    <col min="1779" max="1779" width="12.6640625" style="45" customWidth="1"/>
    <col min="1780" max="1780" width="9.44140625" style="45" customWidth="1"/>
    <col min="1781" max="1781" width="15.6640625" style="45" customWidth="1"/>
    <col min="1782" max="1782" width="12.33203125" style="45" customWidth="1"/>
    <col min="1783" max="1783" width="9.109375" style="45"/>
    <col min="1784" max="1784" width="16" style="45" customWidth="1"/>
    <col min="1785" max="1785" width="23.44140625" style="45" customWidth="1"/>
    <col min="1786" max="1786" width="10.44140625" style="45" customWidth="1"/>
    <col min="1787" max="1788" width="10.109375" style="45" customWidth="1"/>
    <col min="1789" max="1789" width="26.6640625" style="45" customWidth="1"/>
    <col min="1790" max="1790" width="54.33203125" style="45" customWidth="1"/>
    <col min="1791" max="2032" width="9.109375" style="45"/>
    <col min="2033" max="2033" width="8" style="45" customWidth="1"/>
    <col min="2034" max="2034" width="48.44140625" style="45" customWidth="1"/>
    <col min="2035" max="2035" width="12.6640625" style="45" customWidth="1"/>
    <col min="2036" max="2036" width="9.44140625" style="45" customWidth="1"/>
    <col min="2037" max="2037" width="15.6640625" style="45" customWidth="1"/>
    <col min="2038" max="2038" width="12.33203125" style="45" customWidth="1"/>
    <col min="2039" max="2039" width="9.109375" style="45"/>
    <col min="2040" max="2040" width="16" style="45" customWidth="1"/>
    <col min="2041" max="2041" width="23.44140625" style="45" customWidth="1"/>
    <col min="2042" max="2042" width="10.44140625" style="45" customWidth="1"/>
    <col min="2043" max="2044" width="10.109375" style="45" customWidth="1"/>
    <col min="2045" max="2045" width="26.6640625" style="45" customWidth="1"/>
    <col min="2046" max="2046" width="54.33203125" style="45" customWidth="1"/>
    <col min="2047" max="2288" width="9.109375" style="45"/>
    <col min="2289" max="2289" width="8" style="45" customWidth="1"/>
    <col min="2290" max="2290" width="48.44140625" style="45" customWidth="1"/>
    <col min="2291" max="2291" width="12.6640625" style="45" customWidth="1"/>
    <col min="2292" max="2292" width="9.44140625" style="45" customWidth="1"/>
    <col min="2293" max="2293" width="15.6640625" style="45" customWidth="1"/>
    <col min="2294" max="2294" width="12.33203125" style="45" customWidth="1"/>
    <col min="2295" max="2295" width="9.109375" style="45"/>
    <col min="2296" max="2296" width="16" style="45" customWidth="1"/>
    <col min="2297" max="2297" width="23.44140625" style="45" customWidth="1"/>
    <col min="2298" max="2298" width="10.44140625" style="45" customWidth="1"/>
    <col min="2299" max="2300" width="10.109375" style="45" customWidth="1"/>
    <col min="2301" max="2301" width="26.6640625" style="45" customWidth="1"/>
    <col min="2302" max="2302" width="54.33203125" style="45" customWidth="1"/>
    <col min="2303" max="2544" width="9.109375" style="45"/>
    <col min="2545" max="2545" width="8" style="45" customWidth="1"/>
    <col min="2546" max="2546" width="48.44140625" style="45" customWidth="1"/>
    <col min="2547" max="2547" width="12.6640625" style="45" customWidth="1"/>
    <col min="2548" max="2548" width="9.44140625" style="45" customWidth="1"/>
    <col min="2549" max="2549" width="15.6640625" style="45" customWidth="1"/>
    <col min="2550" max="2550" width="12.33203125" style="45" customWidth="1"/>
    <col min="2551" max="2551" width="9.109375" style="45"/>
    <col min="2552" max="2552" width="16" style="45" customWidth="1"/>
    <col min="2553" max="2553" width="23.44140625" style="45" customWidth="1"/>
    <col min="2554" max="2554" width="10.44140625" style="45" customWidth="1"/>
    <col min="2555" max="2556" width="10.109375" style="45" customWidth="1"/>
    <col min="2557" max="2557" width="26.6640625" style="45" customWidth="1"/>
    <col min="2558" max="2558" width="54.33203125" style="45" customWidth="1"/>
    <col min="2559" max="2800" width="9.109375" style="45"/>
    <col min="2801" max="2801" width="8" style="45" customWidth="1"/>
    <col min="2802" max="2802" width="48.44140625" style="45" customWidth="1"/>
    <col min="2803" max="2803" width="12.6640625" style="45" customWidth="1"/>
    <col min="2804" max="2804" width="9.44140625" style="45" customWidth="1"/>
    <col min="2805" max="2805" width="15.6640625" style="45" customWidth="1"/>
    <col min="2806" max="2806" width="12.33203125" style="45" customWidth="1"/>
    <col min="2807" max="2807" width="9.109375" style="45"/>
    <col min="2808" max="2808" width="16" style="45" customWidth="1"/>
    <col min="2809" max="2809" width="23.44140625" style="45" customWidth="1"/>
    <col min="2810" max="2810" width="10.44140625" style="45" customWidth="1"/>
    <col min="2811" max="2812" width="10.109375" style="45" customWidth="1"/>
    <col min="2813" max="2813" width="26.6640625" style="45" customWidth="1"/>
    <col min="2814" max="2814" width="54.33203125" style="45" customWidth="1"/>
    <col min="2815" max="3056" width="9.109375" style="45"/>
    <col min="3057" max="3057" width="8" style="45" customWidth="1"/>
    <col min="3058" max="3058" width="48.44140625" style="45" customWidth="1"/>
    <col min="3059" max="3059" width="12.6640625" style="45" customWidth="1"/>
    <col min="3060" max="3060" width="9.44140625" style="45" customWidth="1"/>
    <col min="3061" max="3061" width="15.6640625" style="45" customWidth="1"/>
    <col min="3062" max="3062" width="12.33203125" style="45" customWidth="1"/>
    <col min="3063" max="3063" width="9.109375" style="45"/>
    <col min="3064" max="3064" width="16" style="45" customWidth="1"/>
    <col min="3065" max="3065" width="23.44140625" style="45" customWidth="1"/>
    <col min="3066" max="3066" width="10.44140625" style="45" customWidth="1"/>
    <col min="3067" max="3068" width="10.109375" style="45" customWidth="1"/>
    <col min="3069" max="3069" width="26.6640625" style="45" customWidth="1"/>
    <col min="3070" max="3070" width="54.33203125" style="45" customWidth="1"/>
    <col min="3071" max="3312" width="9.109375" style="45"/>
    <col min="3313" max="3313" width="8" style="45" customWidth="1"/>
    <col min="3314" max="3314" width="48.44140625" style="45" customWidth="1"/>
    <col min="3315" max="3315" width="12.6640625" style="45" customWidth="1"/>
    <col min="3316" max="3316" width="9.44140625" style="45" customWidth="1"/>
    <col min="3317" max="3317" width="15.6640625" style="45" customWidth="1"/>
    <col min="3318" max="3318" width="12.33203125" style="45" customWidth="1"/>
    <col min="3319" max="3319" width="9.109375" style="45"/>
    <col min="3320" max="3320" width="16" style="45" customWidth="1"/>
    <col min="3321" max="3321" width="23.44140625" style="45" customWidth="1"/>
    <col min="3322" max="3322" width="10.44140625" style="45" customWidth="1"/>
    <col min="3323" max="3324" width="10.109375" style="45" customWidth="1"/>
    <col min="3325" max="3325" width="26.6640625" style="45" customWidth="1"/>
    <col min="3326" max="3326" width="54.33203125" style="45" customWidth="1"/>
    <col min="3327" max="3568" width="9.109375" style="45"/>
    <col min="3569" max="3569" width="8" style="45" customWidth="1"/>
    <col min="3570" max="3570" width="48.44140625" style="45" customWidth="1"/>
    <col min="3571" max="3571" width="12.6640625" style="45" customWidth="1"/>
    <col min="3572" max="3572" width="9.44140625" style="45" customWidth="1"/>
    <col min="3573" max="3573" width="15.6640625" style="45" customWidth="1"/>
    <col min="3574" max="3574" width="12.33203125" style="45" customWidth="1"/>
    <col min="3575" max="3575" width="9.109375" style="45"/>
    <col min="3576" max="3576" width="16" style="45" customWidth="1"/>
    <col min="3577" max="3577" width="23.44140625" style="45" customWidth="1"/>
    <col min="3578" max="3578" width="10.44140625" style="45" customWidth="1"/>
    <col min="3579" max="3580" width="10.109375" style="45" customWidth="1"/>
    <col min="3581" max="3581" width="26.6640625" style="45" customWidth="1"/>
    <col min="3582" max="3582" width="54.33203125" style="45" customWidth="1"/>
    <col min="3583" max="3824" width="9.109375" style="45"/>
    <col min="3825" max="3825" width="8" style="45" customWidth="1"/>
    <col min="3826" max="3826" width="48.44140625" style="45" customWidth="1"/>
    <col min="3827" max="3827" width="12.6640625" style="45" customWidth="1"/>
    <col min="3828" max="3828" width="9.44140625" style="45" customWidth="1"/>
    <col min="3829" max="3829" width="15.6640625" style="45" customWidth="1"/>
    <col min="3830" max="3830" width="12.33203125" style="45" customWidth="1"/>
    <col min="3831" max="3831" width="9.109375" style="45"/>
    <col min="3832" max="3832" width="16" style="45" customWidth="1"/>
    <col min="3833" max="3833" width="23.44140625" style="45" customWidth="1"/>
    <col min="3834" max="3834" width="10.44140625" style="45" customWidth="1"/>
    <col min="3835" max="3836" width="10.109375" style="45" customWidth="1"/>
    <col min="3837" max="3837" width="26.6640625" style="45" customWidth="1"/>
    <col min="3838" max="3838" width="54.33203125" style="45" customWidth="1"/>
    <col min="3839" max="4080" width="9.109375" style="45"/>
    <col min="4081" max="4081" width="8" style="45" customWidth="1"/>
    <col min="4082" max="4082" width="48.44140625" style="45" customWidth="1"/>
    <col min="4083" max="4083" width="12.6640625" style="45" customWidth="1"/>
    <col min="4084" max="4084" width="9.44140625" style="45" customWidth="1"/>
    <col min="4085" max="4085" width="15.6640625" style="45" customWidth="1"/>
    <col min="4086" max="4086" width="12.33203125" style="45" customWidth="1"/>
    <col min="4087" max="4087" width="9.109375" style="45"/>
    <col min="4088" max="4088" width="16" style="45" customWidth="1"/>
    <col min="4089" max="4089" width="23.44140625" style="45" customWidth="1"/>
    <col min="4090" max="4090" width="10.44140625" style="45" customWidth="1"/>
    <col min="4091" max="4092" width="10.109375" style="45" customWidth="1"/>
    <col min="4093" max="4093" width="26.6640625" style="45" customWidth="1"/>
    <col min="4094" max="4094" width="54.33203125" style="45" customWidth="1"/>
    <col min="4095" max="4336" width="9.109375" style="45"/>
    <col min="4337" max="4337" width="8" style="45" customWidth="1"/>
    <col min="4338" max="4338" width="48.44140625" style="45" customWidth="1"/>
    <col min="4339" max="4339" width="12.6640625" style="45" customWidth="1"/>
    <col min="4340" max="4340" width="9.44140625" style="45" customWidth="1"/>
    <col min="4341" max="4341" width="15.6640625" style="45" customWidth="1"/>
    <col min="4342" max="4342" width="12.33203125" style="45" customWidth="1"/>
    <col min="4343" max="4343" width="9.109375" style="45"/>
    <col min="4344" max="4344" width="16" style="45" customWidth="1"/>
    <col min="4345" max="4345" width="23.44140625" style="45" customWidth="1"/>
    <col min="4346" max="4346" width="10.44140625" style="45" customWidth="1"/>
    <col min="4347" max="4348" width="10.109375" style="45" customWidth="1"/>
    <col min="4349" max="4349" width="26.6640625" style="45" customWidth="1"/>
    <col min="4350" max="4350" width="54.33203125" style="45" customWidth="1"/>
    <col min="4351" max="4592" width="9.109375" style="45"/>
    <col min="4593" max="4593" width="8" style="45" customWidth="1"/>
    <col min="4594" max="4594" width="48.44140625" style="45" customWidth="1"/>
    <col min="4595" max="4595" width="12.6640625" style="45" customWidth="1"/>
    <col min="4596" max="4596" width="9.44140625" style="45" customWidth="1"/>
    <col min="4597" max="4597" width="15.6640625" style="45" customWidth="1"/>
    <col min="4598" max="4598" width="12.33203125" style="45" customWidth="1"/>
    <col min="4599" max="4599" width="9.109375" style="45"/>
    <col min="4600" max="4600" width="16" style="45" customWidth="1"/>
    <col min="4601" max="4601" width="23.44140625" style="45" customWidth="1"/>
    <col min="4602" max="4602" width="10.44140625" style="45" customWidth="1"/>
    <col min="4603" max="4604" width="10.109375" style="45" customWidth="1"/>
    <col min="4605" max="4605" width="26.6640625" style="45" customWidth="1"/>
    <col min="4606" max="4606" width="54.33203125" style="45" customWidth="1"/>
    <col min="4607" max="4848" width="9.109375" style="45"/>
    <col min="4849" max="4849" width="8" style="45" customWidth="1"/>
    <col min="4850" max="4850" width="48.44140625" style="45" customWidth="1"/>
    <col min="4851" max="4851" width="12.6640625" style="45" customWidth="1"/>
    <col min="4852" max="4852" width="9.44140625" style="45" customWidth="1"/>
    <col min="4853" max="4853" width="15.6640625" style="45" customWidth="1"/>
    <col min="4854" max="4854" width="12.33203125" style="45" customWidth="1"/>
    <col min="4855" max="4855" width="9.109375" style="45"/>
    <col min="4856" max="4856" width="16" style="45" customWidth="1"/>
    <col min="4857" max="4857" width="23.44140625" style="45" customWidth="1"/>
    <col min="4858" max="4858" width="10.44140625" style="45" customWidth="1"/>
    <col min="4859" max="4860" width="10.109375" style="45" customWidth="1"/>
    <col min="4861" max="4861" width="26.6640625" style="45" customWidth="1"/>
    <col min="4862" max="4862" width="54.33203125" style="45" customWidth="1"/>
    <col min="4863" max="5104" width="9.109375" style="45"/>
    <col min="5105" max="5105" width="8" style="45" customWidth="1"/>
    <col min="5106" max="5106" width="48.44140625" style="45" customWidth="1"/>
    <col min="5107" max="5107" width="12.6640625" style="45" customWidth="1"/>
    <col min="5108" max="5108" width="9.44140625" style="45" customWidth="1"/>
    <col min="5109" max="5109" width="15.6640625" style="45" customWidth="1"/>
    <col min="5110" max="5110" width="12.33203125" style="45" customWidth="1"/>
    <col min="5111" max="5111" width="9.109375" style="45"/>
    <col min="5112" max="5112" width="16" style="45" customWidth="1"/>
    <col min="5113" max="5113" width="23.44140625" style="45" customWidth="1"/>
    <col min="5114" max="5114" width="10.44140625" style="45" customWidth="1"/>
    <col min="5115" max="5116" width="10.109375" style="45" customWidth="1"/>
    <col min="5117" max="5117" width="26.6640625" style="45" customWidth="1"/>
    <col min="5118" max="5118" width="54.33203125" style="45" customWidth="1"/>
    <col min="5119" max="5360" width="9.109375" style="45"/>
    <col min="5361" max="5361" width="8" style="45" customWidth="1"/>
    <col min="5362" max="5362" width="48.44140625" style="45" customWidth="1"/>
    <col min="5363" max="5363" width="12.6640625" style="45" customWidth="1"/>
    <col min="5364" max="5364" width="9.44140625" style="45" customWidth="1"/>
    <col min="5365" max="5365" width="15.6640625" style="45" customWidth="1"/>
    <col min="5366" max="5366" width="12.33203125" style="45" customWidth="1"/>
    <col min="5367" max="5367" width="9.109375" style="45"/>
    <col min="5368" max="5368" width="16" style="45" customWidth="1"/>
    <col min="5369" max="5369" width="23.44140625" style="45" customWidth="1"/>
    <col min="5370" max="5370" width="10.44140625" style="45" customWidth="1"/>
    <col min="5371" max="5372" width="10.109375" style="45" customWidth="1"/>
    <col min="5373" max="5373" width="26.6640625" style="45" customWidth="1"/>
    <col min="5374" max="5374" width="54.33203125" style="45" customWidth="1"/>
    <col min="5375" max="5616" width="9.109375" style="45"/>
    <col min="5617" max="5617" width="8" style="45" customWidth="1"/>
    <col min="5618" max="5618" width="48.44140625" style="45" customWidth="1"/>
    <col min="5619" max="5619" width="12.6640625" style="45" customWidth="1"/>
    <col min="5620" max="5620" width="9.44140625" style="45" customWidth="1"/>
    <col min="5621" max="5621" width="15.6640625" style="45" customWidth="1"/>
    <col min="5622" max="5622" width="12.33203125" style="45" customWidth="1"/>
    <col min="5623" max="5623" width="9.109375" style="45"/>
    <col min="5624" max="5624" width="16" style="45" customWidth="1"/>
    <col min="5625" max="5625" width="23.44140625" style="45" customWidth="1"/>
    <col min="5626" max="5626" width="10.44140625" style="45" customWidth="1"/>
    <col min="5627" max="5628" width="10.109375" style="45" customWidth="1"/>
    <col min="5629" max="5629" width="26.6640625" style="45" customWidth="1"/>
    <col min="5630" max="5630" width="54.33203125" style="45" customWidth="1"/>
    <col min="5631" max="5872" width="9.109375" style="45"/>
    <col min="5873" max="5873" width="8" style="45" customWidth="1"/>
    <col min="5874" max="5874" width="48.44140625" style="45" customWidth="1"/>
    <col min="5875" max="5875" width="12.6640625" style="45" customWidth="1"/>
    <col min="5876" max="5876" width="9.44140625" style="45" customWidth="1"/>
    <col min="5877" max="5877" width="15.6640625" style="45" customWidth="1"/>
    <col min="5878" max="5878" width="12.33203125" style="45" customWidth="1"/>
    <col min="5879" max="5879" width="9.109375" style="45"/>
    <col min="5880" max="5880" width="16" style="45" customWidth="1"/>
    <col min="5881" max="5881" width="23.44140625" style="45" customWidth="1"/>
    <col min="5882" max="5882" width="10.44140625" style="45" customWidth="1"/>
    <col min="5883" max="5884" width="10.109375" style="45" customWidth="1"/>
    <col min="5885" max="5885" width="26.6640625" style="45" customWidth="1"/>
    <col min="5886" max="5886" width="54.33203125" style="45" customWidth="1"/>
    <col min="5887" max="6128" width="9.109375" style="45"/>
    <col min="6129" max="6129" width="8" style="45" customWidth="1"/>
    <col min="6130" max="6130" width="48.44140625" style="45" customWidth="1"/>
    <col min="6131" max="6131" width="12.6640625" style="45" customWidth="1"/>
    <col min="6132" max="6132" width="9.44140625" style="45" customWidth="1"/>
    <col min="6133" max="6133" width="15.6640625" style="45" customWidth="1"/>
    <col min="6134" max="6134" width="12.33203125" style="45" customWidth="1"/>
    <col min="6135" max="6135" width="9.109375" style="45"/>
    <col min="6136" max="6136" width="16" style="45" customWidth="1"/>
    <col min="6137" max="6137" width="23.44140625" style="45" customWidth="1"/>
    <col min="6138" max="6138" width="10.44140625" style="45" customWidth="1"/>
    <col min="6139" max="6140" width="10.109375" style="45" customWidth="1"/>
    <col min="6141" max="6141" width="26.6640625" style="45" customWidth="1"/>
    <col min="6142" max="6142" width="54.33203125" style="45" customWidth="1"/>
    <col min="6143" max="6384" width="9.109375" style="45"/>
    <col min="6385" max="6385" width="8" style="45" customWidth="1"/>
    <col min="6386" max="6386" width="48.44140625" style="45" customWidth="1"/>
    <col min="6387" max="6387" width="12.6640625" style="45" customWidth="1"/>
    <col min="6388" max="6388" width="9.44140625" style="45" customWidth="1"/>
    <col min="6389" max="6389" width="15.6640625" style="45" customWidth="1"/>
    <col min="6390" max="6390" width="12.33203125" style="45" customWidth="1"/>
    <col min="6391" max="6391" width="9.109375" style="45"/>
    <col min="6392" max="6392" width="16" style="45" customWidth="1"/>
    <col min="6393" max="6393" width="23.44140625" style="45" customWidth="1"/>
    <col min="6394" max="6394" width="10.44140625" style="45" customWidth="1"/>
    <col min="6395" max="6396" width="10.109375" style="45" customWidth="1"/>
    <col min="6397" max="6397" width="26.6640625" style="45" customWidth="1"/>
    <col min="6398" max="6398" width="54.33203125" style="45" customWidth="1"/>
    <col min="6399" max="6640" width="9.109375" style="45"/>
    <col min="6641" max="6641" width="8" style="45" customWidth="1"/>
    <col min="6642" max="6642" width="48.44140625" style="45" customWidth="1"/>
    <col min="6643" max="6643" width="12.6640625" style="45" customWidth="1"/>
    <col min="6644" max="6644" width="9.44140625" style="45" customWidth="1"/>
    <col min="6645" max="6645" width="15.6640625" style="45" customWidth="1"/>
    <col min="6646" max="6646" width="12.33203125" style="45" customWidth="1"/>
    <col min="6647" max="6647" width="9.109375" style="45"/>
    <col min="6648" max="6648" width="16" style="45" customWidth="1"/>
    <col min="6649" max="6649" width="23.44140625" style="45" customWidth="1"/>
    <col min="6650" max="6650" width="10.44140625" style="45" customWidth="1"/>
    <col min="6651" max="6652" width="10.109375" style="45" customWidth="1"/>
    <col min="6653" max="6653" width="26.6640625" style="45" customWidth="1"/>
    <col min="6654" max="6654" width="54.33203125" style="45" customWidth="1"/>
    <col min="6655" max="6896" width="9.109375" style="45"/>
    <col min="6897" max="6897" width="8" style="45" customWidth="1"/>
    <col min="6898" max="6898" width="48.44140625" style="45" customWidth="1"/>
    <col min="6899" max="6899" width="12.6640625" style="45" customWidth="1"/>
    <col min="6900" max="6900" width="9.44140625" style="45" customWidth="1"/>
    <col min="6901" max="6901" width="15.6640625" style="45" customWidth="1"/>
    <col min="6902" max="6902" width="12.33203125" style="45" customWidth="1"/>
    <col min="6903" max="6903" width="9.109375" style="45"/>
    <col min="6904" max="6904" width="16" style="45" customWidth="1"/>
    <col min="6905" max="6905" width="23.44140625" style="45" customWidth="1"/>
    <col min="6906" max="6906" width="10.44140625" style="45" customWidth="1"/>
    <col min="6907" max="6908" width="10.109375" style="45" customWidth="1"/>
    <col min="6909" max="6909" width="26.6640625" style="45" customWidth="1"/>
    <col min="6910" max="6910" width="54.33203125" style="45" customWidth="1"/>
    <col min="6911" max="7152" width="9.109375" style="45"/>
    <col min="7153" max="7153" width="8" style="45" customWidth="1"/>
    <col min="7154" max="7154" width="48.44140625" style="45" customWidth="1"/>
    <col min="7155" max="7155" width="12.6640625" style="45" customWidth="1"/>
    <col min="7156" max="7156" width="9.44140625" style="45" customWidth="1"/>
    <col min="7157" max="7157" width="15.6640625" style="45" customWidth="1"/>
    <col min="7158" max="7158" width="12.33203125" style="45" customWidth="1"/>
    <col min="7159" max="7159" width="9.109375" style="45"/>
    <col min="7160" max="7160" width="16" style="45" customWidth="1"/>
    <col min="7161" max="7161" width="23.44140625" style="45" customWidth="1"/>
    <col min="7162" max="7162" width="10.44140625" style="45" customWidth="1"/>
    <col min="7163" max="7164" width="10.109375" style="45" customWidth="1"/>
    <col min="7165" max="7165" width="26.6640625" style="45" customWidth="1"/>
    <col min="7166" max="7166" width="54.33203125" style="45" customWidth="1"/>
    <col min="7167" max="7408" width="9.109375" style="45"/>
    <col min="7409" max="7409" width="8" style="45" customWidth="1"/>
    <col min="7410" max="7410" width="48.44140625" style="45" customWidth="1"/>
    <col min="7411" max="7411" width="12.6640625" style="45" customWidth="1"/>
    <col min="7412" max="7412" width="9.44140625" style="45" customWidth="1"/>
    <col min="7413" max="7413" width="15.6640625" style="45" customWidth="1"/>
    <col min="7414" max="7414" width="12.33203125" style="45" customWidth="1"/>
    <col min="7415" max="7415" width="9.109375" style="45"/>
    <col min="7416" max="7416" width="16" style="45" customWidth="1"/>
    <col min="7417" max="7417" width="23.44140625" style="45" customWidth="1"/>
    <col min="7418" max="7418" width="10.44140625" style="45" customWidth="1"/>
    <col min="7419" max="7420" width="10.109375" style="45" customWidth="1"/>
    <col min="7421" max="7421" width="26.6640625" style="45" customWidth="1"/>
    <col min="7422" max="7422" width="54.33203125" style="45" customWidth="1"/>
    <col min="7423" max="7664" width="9.109375" style="45"/>
    <col min="7665" max="7665" width="8" style="45" customWidth="1"/>
    <col min="7666" max="7666" width="48.44140625" style="45" customWidth="1"/>
    <col min="7667" max="7667" width="12.6640625" style="45" customWidth="1"/>
    <col min="7668" max="7668" width="9.44140625" style="45" customWidth="1"/>
    <col min="7669" max="7669" width="15.6640625" style="45" customWidth="1"/>
    <col min="7670" max="7670" width="12.33203125" style="45" customWidth="1"/>
    <col min="7671" max="7671" width="9.109375" style="45"/>
    <col min="7672" max="7672" width="16" style="45" customWidth="1"/>
    <col min="7673" max="7673" width="23.44140625" style="45" customWidth="1"/>
    <col min="7674" max="7674" width="10.44140625" style="45" customWidth="1"/>
    <col min="7675" max="7676" width="10.109375" style="45" customWidth="1"/>
    <col min="7677" max="7677" width="26.6640625" style="45" customWidth="1"/>
    <col min="7678" max="7678" width="54.33203125" style="45" customWidth="1"/>
    <col min="7679" max="7920" width="9.109375" style="45"/>
    <col min="7921" max="7921" width="8" style="45" customWidth="1"/>
    <col min="7922" max="7922" width="48.44140625" style="45" customWidth="1"/>
    <col min="7923" max="7923" width="12.6640625" style="45" customWidth="1"/>
    <col min="7924" max="7924" width="9.44140625" style="45" customWidth="1"/>
    <col min="7925" max="7925" width="15.6640625" style="45" customWidth="1"/>
    <col min="7926" max="7926" width="12.33203125" style="45" customWidth="1"/>
    <col min="7927" max="7927" width="9.109375" style="45"/>
    <col min="7928" max="7928" width="16" style="45" customWidth="1"/>
    <col min="7929" max="7929" width="23.44140625" style="45" customWidth="1"/>
    <col min="7930" max="7930" width="10.44140625" style="45" customWidth="1"/>
    <col min="7931" max="7932" width="10.109375" style="45" customWidth="1"/>
    <col min="7933" max="7933" width="26.6640625" style="45" customWidth="1"/>
    <col min="7934" max="7934" width="54.33203125" style="45" customWidth="1"/>
    <col min="7935" max="8176" width="9.109375" style="45"/>
    <col min="8177" max="8177" width="8" style="45" customWidth="1"/>
    <col min="8178" max="8178" width="48.44140625" style="45" customWidth="1"/>
    <col min="8179" max="8179" width="12.6640625" style="45" customWidth="1"/>
    <col min="8180" max="8180" width="9.44140625" style="45" customWidth="1"/>
    <col min="8181" max="8181" width="15.6640625" style="45" customWidth="1"/>
    <col min="8182" max="8182" width="12.33203125" style="45" customWidth="1"/>
    <col min="8183" max="8183" width="9.109375" style="45"/>
    <col min="8184" max="8184" width="16" style="45" customWidth="1"/>
    <col min="8185" max="8185" width="23.44140625" style="45" customWidth="1"/>
    <col min="8186" max="8186" width="10.44140625" style="45" customWidth="1"/>
    <col min="8187" max="8188" width="10.109375" style="45" customWidth="1"/>
    <col min="8189" max="8189" width="26.6640625" style="45" customWidth="1"/>
    <col min="8190" max="8190" width="54.33203125" style="45" customWidth="1"/>
    <col min="8191" max="8432" width="9.109375" style="45"/>
    <col min="8433" max="8433" width="8" style="45" customWidth="1"/>
    <col min="8434" max="8434" width="48.44140625" style="45" customWidth="1"/>
    <col min="8435" max="8435" width="12.6640625" style="45" customWidth="1"/>
    <col min="8436" max="8436" width="9.44140625" style="45" customWidth="1"/>
    <col min="8437" max="8437" width="15.6640625" style="45" customWidth="1"/>
    <col min="8438" max="8438" width="12.33203125" style="45" customWidth="1"/>
    <col min="8439" max="8439" width="9.109375" style="45"/>
    <col min="8440" max="8440" width="16" style="45" customWidth="1"/>
    <col min="8441" max="8441" width="23.44140625" style="45" customWidth="1"/>
    <col min="8442" max="8442" width="10.44140625" style="45" customWidth="1"/>
    <col min="8443" max="8444" width="10.109375" style="45" customWidth="1"/>
    <col min="8445" max="8445" width="26.6640625" style="45" customWidth="1"/>
    <col min="8446" max="8446" width="54.33203125" style="45" customWidth="1"/>
    <col min="8447" max="8688" width="9.109375" style="45"/>
    <col min="8689" max="8689" width="8" style="45" customWidth="1"/>
    <col min="8690" max="8690" width="48.44140625" style="45" customWidth="1"/>
    <col min="8691" max="8691" width="12.6640625" style="45" customWidth="1"/>
    <col min="8692" max="8692" width="9.44140625" style="45" customWidth="1"/>
    <col min="8693" max="8693" width="15.6640625" style="45" customWidth="1"/>
    <col min="8694" max="8694" width="12.33203125" style="45" customWidth="1"/>
    <col min="8695" max="8695" width="9.109375" style="45"/>
    <col min="8696" max="8696" width="16" style="45" customWidth="1"/>
    <col min="8697" max="8697" width="23.44140625" style="45" customWidth="1"/>
    <col min="8698" max="8698" width="10.44140625" style="45" customWidth="1"/>
    <col min="8699" max="8700" width="10.109375" style="45" customWidth="1"/>
    <col min="8701" max="8701" width="26.6640625" style="45" customWidth="1"/>
    <col min="8702" max="8702" width="54.33203125" style="45" customWidth="1"/>
    <col min="8703" max="8944" width="9.109375" style="45"/>
    <col min="8945" max="8945" width="8" style="45" customWidth="1"/>
    <col min="8946" max="8946" width="48.44140625" style="45" customWidth="1"/>
    <col min="8947" max="8947" width="12.6640625" style="45" customWidth="1"/>
    <col min="8948" max="8948" width="9.44140625" style="45" customWidth="1"/>
    <col min="8949" max="8949" width="15.6640625" style="45" customWidth="1"/>
    <col min="8950" max="8950" width="12.33203125" style="45" customWidth="1"/>
    <col min="8951" max="8951" width="9.109375" style="45"/>
    <col min="8952" max="8952" width="16" style="45" customWidth="1"/>
    <col min="8953" max="8953" width="23.44140625" style="45" customWidth="1"/>
    <col min="8954" max="8954" width="10.44140625" style="45" customWidth="1"/>
    <col min="8955" max="8956" width="10.109375" style="45" customWidth="1"/>
    <col min="8957" max="8957" width="26.6640625" style="45" customWidth="1"/>
    <col min="8958" max="8958" width="54.33203125" style="45" customWidth="1"/>
    <col min="8959" max="9200" width="9.109375" style="45"/>
    <col min="9201" max="9201" width="8" style="45" customWidth="1"/>
    <col min="9202" max="9202" width="48.44140625" style="45" customWidth="1"/>
    <col min="9203" max="9203" width="12.6640625" style="45" customWidth="1"/>
    <col min="9204" max="9204" width="9.44140625" style="45" customWidth="1"/>
    <col min="9205" max="9205" width="15.6640625" style="45" customWidth="1"/>
    <col min="9206" max="9206" width="12.33203125" style="45" customWidth="1"/>
    <col min="9207" max="9207" width="9.109375" style="45"/>
    <col min="9208" max="9208" width="16" style="45" customWidth="1"/>
    <col min="9209" max="9209" width="23.44140625" style="45" customWidth="1"/>
    <col min="9210" max="9210" width="10.44140625" style="45" customWidth="1"/>
    <col min="9211" max="9212" width="10.109375" style="45" customWidth="1"/>
    <col min="9213" max="9213" width="26.6640625" style="45" customWidth="1"/>
    <col min="9214" max="9214" width="54.33203125" style="45" customWidth="1"/>
    <col min="9215" max="9456" width="9.109375" style="45"/>
    <col min="9457" max="9457" width="8" style="45" customWidth="1"/>
    <col min="9458" max="9458" width="48.44140625" style="45" customWidth="1"/>
    <col min="9459" max="9459" width="12.6640625" style="45" customWidth="1"/>
    <col min="9460" max="9460" width="9.44140625" style="45" customWidth="1"/>
    <col min="9461" max="9461" width="15.6640625" style="45" customWidth="1"/>
    <col min="9462" max="9462" width="12.33203125" style="45" customWidth="1"/>
    <col min="9463" max="9463" width="9.109375" style="45"/>
    <col min="9464" max="9464" width="16" style="45" customWidth="1"/>
    <col min="9465" max="9465" width="23.44140625" style="45" customWidth="1"/>
    <col min="9466" max="9466" width="10.44140625" style="45" customWidth="1"/>
    <col min="9467" max="9468" width="10.109375" style="45" customWidth="1"/>
    <col min="9469" max="9469" width="26.6640625" style="45" customWidth="1"/>
    <col min="9470" max="9470" width="54.33203125" style="45" customWidth="1"/>
    <col min="9471" max="9712" width="9.109375" style="45"/>
    <col min="9713" max="9713" width="8" style="45" customWidth="1"/>
    <col min="9714" max="9714" width="48.44140625" style="45" customWidth="1"/>
    <col min="9715" max="9715" width="12.6640625" style="45" customWidth="1"/>
    <col min="9716" max="9716" width="9.44140625" style="45" customWidth="1"/>
    <col min="9717" max="9717" width="15.6640625" style="45" customWidth="1"/>
    <col min="9718" max="9718" width="12.33203125" style="45" customWidth="1"/>
    <col min="9719" max="9719" width="9.109375" style="45"/>
    <col min="9720" max="9720" width="16" style="45" customWidth="1"/>
    <col min="9721" max="9721" width="23.44140625" style="45" customWidth="1"/>
    <col min="9722" max="9722" width="10.44140625" style="45" customWidth="1"/>
    <col min="9723" max="9724" width="10.109375" style="45" customWidth="1"/>
    <col min="9725" max="9725" width="26.6640625" style="45" customWidth="1"/>
    <col min="9726" max="9726" width="54.33203125" style="45" customWidth="1"/>
    <col min="9727" max="9968" width="9.109375" style="45"/>
    <col min="9969" max="9969" width="8" style="45" customWidth="1"/>
    <col min="9970" max="9970" width="48.44140625" style="45" customWidth="1"/>
    <col min="9971" max="9971" width="12.6640625" style="45" customWidth="1"/>
    <col min="9972" max="9972" width="9.44140625" style="45" customWidth="1"/>
    <col min="9973" max="9973" width="15.6640625" style="45" customWidth="1"/>
    <col min="9974" max="9974" width="12.33203125" style="45" customWidth="1"/>
    <col min="9975" max="9975" width="9.109375" style="45"/>
    <col min="9976" max="9976" width="16" style="45" customWidth="1"/>
    <col min="9977" max="9977" width="23.44140625" style="45" customWidth="1"/>
    <col min="9978" max="9978" width="10.44140625" style="45" customWidth="1"/>
    <col min="9979" max="9980" width="10.109375" style="45" customWidth="1"/>
    <col min="9981" max="9981" width="26.6640625" style="45" customWidth="1"/>
    <col min="9982" max="9982" width="54.33203125" style="45" customWidth="1"/>
    <col min="9983" max="10224" width="9.109375" style="45"/>
    <col min="10225" max="10225" width="8" style="45" customWidth="1"/>
    <col min="10226" max="10226" width="48.44140625" style="45" customWidth="1"/>
    <col min="10227" max="10227" width="12.6640625" style="45" customWidth="1"/>
    <col min="10228" max="10228" width="9.44140625" style="45" customWidth="1"/>
    <col min="10229" max="10229" width="15.6640625" style="45" customWidth="1"/>
    <col min="10230" max="10230" width="12.33203125" style="45" customWidth="1"/>
    <col min="10231" max="10231" width="9.109375" style="45"/>
    <col min="10232" max="10232" width="16" style="45" customWidth="1"/>
    <col min="10233" max="10233" width="23.44140625" style="45" customWidth="1"/>
    <col min="10234" max="10234" width="10.44140625" style="45" customWidth="1"/>
    <col min="10235" max="10236" width="10.109375" style="45" customWidth="1"/>
    <col min="10237" max="10237" width="26.6640625" style="45" customWidth="1"/>
    <col min="10238" max="10238" width="54.33203125" style="45" customWidth="1"/>
    <col min="10239" max="10480" width="9.109375" style="45"/>
    <col min="10481" max="10481" width="8" style="45" customWidth="1"/>
    <col min="10482" max="10482" width="48.44140625" style="45" customWidth="1"/>
    <col min="10483" max="10483" width="12.6640625" style="45" customWidth="1"/>
    <col min="10484" max="10484" width="9.44140625" style="45" customWidth="1"/>
    <col min="10485" max="10485" width="15.6640625" style="45" customWidth="1"/>
    <col min="10486" max="10486" width="12.33203125" style="45" customWidth="1"/>
    <col min="10487" max="10487" width="9.109375" style="45"/>
    <col min="10488" max="10488" width="16" style="45" customWidth="1"/>
    <col min="10489" max="10489" width="23.44140625" style="45" customWidth="1"/>
    <col min="10490" max="10490" width="10.44140625" style="45" customWidth="1"/>
    <col min="10491" max="10492" width="10.109375" style="45" customWidth="1"/>
    <col min="10493" max="10493" width="26.6640625" style="45" customWidth="1"/>
    <col min="10494" max="10494" width="54.33203125" style="45" customWidth="1"/>
    <col min="10495" max="10736" width="9.109375" style="45"/>
    <col min="10737" max="10737" width="8" style="45" customWidth="1"/>
    <col min="10738" max="10738" width="48.44140625" style="45" customWidth="1"/>
    <col min="10739" max="10739" width="12.6640625" style="45" customWidth="1"/>
    <col min="10740" max="10740" width="9.44140625" style="45" customWidth="1"/>
    <col min="10741" max="10741" width="15.6640625" style="45" customWidth="1"/>
    <col min="10742" max="10742" width="12.33203125" style="45" customWidth="1"/>
    <col min="10743" max="10743" width="9.109375" style="45"/>
    <col min="10744" max="10744" width="16" style="45" customWidth="1"/>
    <col min="10745" max="10745" width="23.44140625" style="45" customWidth="1"/>
    <col min="10746" max="10746" width="10.44140625" style="45" customWidth="1"/>
    <col min="10747" max="10748" width="10.109375" style="45" customWidth="1"/>
    <col min="10749" max="10749" width="26.6640625" style="45" customWidth="1"/>
    <col min="10750" max="10750" width="54.33203125" style="45" customWidth="1"/>
    <col min="10751" max="10992" width="9.109375" style="45"/>
    <col min="10993" max="10993" width="8" style="45" customWidth="1"/>
    <col min="10994" max="10994" width="48.44140625" style="45" customWidth="1"/>
    <col min="10995" max="10995" width="12.6640625" style="45" customWidth="1"/>
    <col min="10996" max="10996" width="9.44140625" style="45" customWidth="1"/>
    <col min="10997" max="10997" width="15.6640625" style="45" customWidth="1"/>
    <col min="10998" max="10998" width="12.33203125" style="45" customWidth="1"/>
    <col min="10999" max="10999" width="9.109375" style="45"/>
    <col min="11000" max="11000" width="16" style="45" customWidth="1"/>
    <col min="11001" max="11001" width="23.44140625" style="45" customWidth="1"/>
    <col min="11002" max="11002" width="10.44140625" style="45" customWidth="1"/>
    <col min="11003" max="11004" width="10.109375" style="45" customWidth="1"/>
    <col min="11005" max="11005" width="26.6640625" style="45" customWidth="1"/>
    <col min="11006" max="11006" width="54.33203125" style="45" customWidth="1"/>
    <col min="11007" max="11248" width="9.109375" style="45"/>
    <col min="11249" max="11249" width="8" style="45" customWidth="1"/>
    <col min="11250" max="11250" width="48.44140625" style="45" customWidth="1"/>
    <col min="11251" max="11251" width="12.6640625" style="45" customWidth="1"/>
    <col min="11252" max="11252" width="9.44140625" style="45" customWidth="1"/>
    <col min="11253" max="11253" width="15.6640625" style="45" customWidth="1"/>
    <col min="11254" max="11254" width="12.33203125" style="45" customWidth="1"/>
    <col min="11255" max="11255" width="9.109375" style="45"/>
    <col min="11256" max="11256" width="16" style="45" customWidth="1"/>
    <col min="11257" max="11257" width="23.44140625" style="45" customWidth="1"/>
    <col min="11258" max="11258" width="10.44140625" style="45" customWidth="1"/>
    <col min="11259" max="11260" width="10.109375" style="45" customWidth="1"/>
    <col min="11261" max="11261" width="26.6640625" style="45" customWidth="1"/>
    <col min="11262" max="11262" width="54.33203125" style="45" customWidth="1"/>
    <col min="11263" max="11504" width="9.109375" style="45"/>
    <col min="11505" max="11505" width="8" style="45" customWidth="1"/>
    <col min="11506" max="11506" width="48.44140625" style="45" customWidth="1"/>
    <col min="11507" max="11507" width="12.6640625" style="45" customWidth="1"/>
    <col min="11508" max="11508" width="9.44140625" style="45" customWidth="1"/>
    <col min="11509" max="11509" width="15.6640625" style="45" customWidth="1"/>
    <col min="11510" max="11510" width="12.33203125" style="45" customWidth="1"/>
    <col min="11511" max="11511" width="9.109375" style="45"/>
    <col min="11512" max="11512" width="16" style="45" customWidth="1"/>
    <col min="11513" max="11513" width="23.44140625" style="45" customWidth="1"/>
    <col min="11514" max="11514" width="10.44140625" style="45" customWidth="1"/>
    <col min="11515" max="11516" width="10.109375" style="45" customWidth="1"/>
    <col min="11517" max="11517" width="26.6640625" style="45" customWidth="1"/>
    <col min="11518" max="11518" width="54.33203125" style="45" customWidth="1"/>
    <col min="11519" max="11760" width="9.109375" style="45"/>
    <col min="11761" max="11761" width="8" style="45" customWidth="1"/>
    <col min="11762" max="11762" width="48.44140625" style="45" customWidth="1"/>
    <col min="11763" max="11763" width="12.6640625" style="45" customWidth="1"/>
    <col min="11764" max="11764" width="9.44140625" style="45" customWidth="1"/>
    <col min="11765" max="11765" width="15.6640625" style="45" customWidth="1"/>
    <col min="11766" max="11766" width="12.33203125" style="45" customWidth="1"/>
    <col min="11767" max="11767" width="9.109375" style="45"/>
    <col min="11768" max="11768" width="16" style="45" customWidth="1"/>
    <col min="11769" max="11769" width="23.44140625" style="45" customWidth="1"/>
    <col min="11770" max="11770" width="10.44140625" style="45" customWidth="1"/>
    <col min="11771" max="11772" width="10.109375" style="45" customWidth="1"/>
    <col min="11773" max="11773" width="26.6640625" style="45" customWidth="1"/>
    <col min="11774" max="11774" width="54.33203125" style="45" customWidth="1"/>
    <col min="11775" max="12016" width="9.109375" style="45"/>
    <col min="12017" max="12017" width="8" style="45" customWidth="1"/>
    <col min="12018" max="12018" width="48.44140625" style="45" customWidth="1"/>
    <col min="12019" max="12019" width="12.6640625" style="45" customWidth="1"/>
    <col min="12020" max="12020" width="9.44140625" style="45" customWidth="1"/>
    <col min="12021" max="12021" width="15.6640625" style="45" customWidth="1"/>
    <col min="12022" max="12022" width="12.33203125" style="45" customWidth="1"/>
    <col min="12023" max="12023" width="9.109375" style="45"/>
    <col min="12024" max="12024" width="16" style="45" customWidth="1"/>
    <col min="12025" max="12025" width="23.44140625" style="45" customWidth="1"/>
    <col min="12026" max="12026" width="10.44140625" style="45" customWidth="1"/>
    <col min="12027" max="12028" width="10.109375" style="45" customWidth="1"/>
    <col min="12029" max="12029" width="26.6640625" style="45" customWidth="1"/>
    <col min="12030" max="12030" width="54.33203125" style="45" customWidth="1"/>
    <col min="12031" max="12272" width="9.109375" style="45"/>
    <col min="12273" max="12273" width="8" style="45" customWidth="1"/>
    <col min="12274" max="12274" width="48.44140625" style="45" customWidth="1"/>
    <col min="12275" max="12275" width="12.6640625" style="45" customWidth="1"/>
    <col min="12276" max="12276" width="9.44140625" style="45" customWidth="1"/>
    <col min="12277" max="12277" width="15.6640625" style="45" customWidth="1"/>
    <col min="12278" max="12278" width="12.33203125" style="45" customWidth="1"/>
    <col min="12279" max="12279" width="9.109375" style="45"/>
    <col min="12280" max="12280" width="16" style="45" customWidth="1"/>
    <col min="12281" max="12281" width="23.44140625" style="45" customWidth="1"/>
    <col min="12282" max="12282" width="10.44140625" style="45" customWidth="1"/>
    <col min="12283" max="12284" width="10.109375" style="45" customWidth="1"/>
    <col min="12285" max="12285" width="26.6640625" style="45" customWidth="1"/>
    <col min="12286" max="12286" width="54.33203125" style="45" customWidth="1"/>
    <col min="12287" max="12528" width="9.109375" style="45"/>
    <col min="12529" max="12529" width="8" style="45" customWidth="1"/>
    <col min="12530" max="12530" width="48.44140625" style="45" customWidth="1"/>
    <col min="12531" max="12531" width="12.6640625" style="45" customWidth="1"/>
    <col min="12532" max="12532" width="9.44140625" style="45" customWidth="1"/>
    <col min="12533" max="12533" width="15.6640625" style="45" customWidth="1"/>
    <col min="12534" max="12534" width="12.33203125" style="45" customWidth="1"/>
    <col min="12535" max="12535" width="9.109375" style="45"/>
    <col min="12536" max="12536" width="16" style="45" customWidth="1"/>
    <col min="12537" max="12537" width="23.44140625" style="45" customWidth="1"/>
    <col min="12538" max="12538" width="10.44140625" style="45" customWidth="1"/>
    <col min="12539" max="12540" width="10.109375" style="45" customWidth="1"/>
    <col min="12541" max="12541" width="26.6640625" style="45" customWidth="1"/>
    <col min="12542" max="12542" width="54.33203125" style="45" customWidth="1"/>
    <col min="12543" max="12784" width="9.109375" style="45"/>
    <col min="12785" max="12785" width="8" style="45" customWidth="1"/>
    <col min="12786" max="12786" width="48.44140625" style="45" customWidth="1"/>
    <col min="12787" max="12787" width="12.6640625" style="45" customWidth="1"/>
    <col min="12788" max="12788" width="9.44140625" style="45" customWidth="1"/>
    <col min="12789" max="12789" width="15.6640625" style="45" customWidth="1"/>
    <col min="12790" max="12790" width="12.33203125" style="45" customWidth="1"/>
    <col min="12791" max="12791" width="9.109375" style="45"/>
    <col min="12792" max="12792" width="16" style="45" customWidth="1"/>
    <col min="12793" max="12793" width="23.44140625" style="45" customWidth="1"/>
    <col min="12794" max="12794" width="10.44140625" style="45" customWidth="1"/>
    <col min="12795" max="12796" width="10.109375" style="45" customWidth="1"/>
    <col min="12797" max="12797" width="26.6640625" style="45" customWidth="1"/>
    <col min="12798" max="12798" width="54.33203125" style="45" customWidth="1"/>
    <col min="12799" max="13040" width="9.109375" style="45"/>
    <col min="13041" max="13041" width="8" style="45" customWidth="1"/>
    <col min="13042" max="13042" width="48.44140625" style="45" customWidth="1"/>
    <col min="13043" max="13043" width="12.6640625" style="45" customWidth="1"/>
    <col min="13044" max="13044" width="9.44140625" style="45" customWidth="1"/>
    <col min="13045" max="13045" width="15.6640625" style="45" customWidth="1"/>
    <col min="13046" max="13046" width="12.33203125" style="45" customWidth="1"/>
    <col min="13047" max="13047" width="9.109375" style="45"/>
    <col min="13048" max="13048" width="16" style="45" customWidth="1"/>
    <col min="13049" max="13049" width="23.44140625" style="45" customWidth="1"/>
    <col min="13050" max="13050" width="10.44140625" style="45" customWidth="1"/>
    <col min="13051" max="13052" width="10.109375" style="45" customWidth="1"/>
    <col min="13053" max="13053" width="26.6640625" style="45" customWidth="1"/>
    <col min="13054" max="13054" width="54.33203125" style="45" customWidth="1"/>
    <col min="13055" max="13296" width="9.109375" style="45"/>
    <col min="13297" max="13297" width="8" style="45" customWidth="1"/>
    <col min="13298" max="13298" width="48.44140625" style="45" customWidth="1"/>
    <col min="13299" max="13299" width="12.6640625" style="45" customWidth="1"/>
    <col min="13300" max="13300" width="9.44140625" style="45" customWidth="1"/>
    <col min="13301" max="13301" width="15.6640625" style="45" customWidth="1"/>
    <col min="13302" max="13302" width="12.33203125" style="45" customWidth="1"/>
    <col min="13303" max="13303" width="9.109375" style="45"/>
    <col min="13304" max="13304" width="16" style="45" customWidth="1"/>
    <col min="13305" max="13305" width="23.44140625" style="45" customWidth="1"/>
    <col min="13306" max="13306" width="10.44140625" style="45" customWidth="1"/>
    <col min="13307" max="13308" width="10.109375" style="45" customWidth="1"/>
    <col min="13309" max="13309" width="26.6640625" style="45" customWidth="1"/>
    <col min="13310" max="13310" width="54.33203125" style="45" customWidth="1"/>
    <col min="13311" max="13552" width="9.109375" style="45"/>
    <col min="13553" max="13553" width="8" style="45" customWidth="1"/>
    <col min="13554" max="13554" width="48.44140625" style="45" customWidth="1"/>
    <col min="13555" max="13555" width="12.6640625" style="45" customWidth="1"/>
    <col min="13556" max="13556" width="9.44140625" style="45" customWidth="1"/>
    <col min="13557" max="13557" width="15.6640625" style="45" customWidth="1"/>
    <col min="13558" max="13558" width="12.33203125" style="45" customWidth="1"/>
    <col min="13559" max="13559" width="9.109375" style="45"/>
    <col min="13560" max="13560" width="16" style="45" customWidth="1"/>
    <col min="13561" max="13561" width="23.44140625" style="45" customWidth="1"/>
    <col min="13562" max="13562" width="10.44140625" style="45" customWidth="1"/>
    <col min="13563" max="13564" width="10.109375" style="45" customWidth="1"/>
    <col min="13565" max="13565" width="26.6640625" style="45" customWidth="1"/>
    <col min="13566" max="13566" width="54.33203125" style="45" customWidth="1"/>
    <col min="13567" max="13808" width="9.109375" style="45"/>
    <col min="13809" max="13809" width="8" style="45" customWidth="1"/>
    <col min="13810" max="13810" width="48.44140625" style="45" customWidth="1"/>
    <col min="13811" max="13811" width="12.6640625" style="45" customWidth="1"/>
    <col min="13812" max="13812" width="9.44140625" style="45" customWidth="1"/>
    <col min="13813" max="13813" width="15.6640625" style="45" customWidth="1"/>
    <col min="13814" max="13814" width="12.33203125" style="45" customWidth="1"/>
    <col min="13815" max="13815" width="9.109375" style="45"/>
    <col min="13816" max="13816" width="16" style="45" customWidth="1"/>
    <col min="13817" max="13817" width="23.44140625" style="45" customWidth="1"/>
    <col min="13818" max="13818" width="10.44140625" style="45" customWidth="1"/>
    <col min="13819" max="13820" width="10.109375" style="45" customWidth="1"/>
    <col min="13821" max="13821" width="26.6640625" style="45" customWidth="1"/>
    <col min="13822" max="13822" width="54.33203125" style="45" customWidth="1"/>
    <col min="13823" max="14064" width="9.109375" style="45"/>
    <col min="14065" max="14065" width="8" style="45" customWidth="1"/>
    <col min="14066" max="14066" width="48.44140625" style="45" customWidth="1"/>
    <col min="14067" max="14067" width="12.6640625" style="45" customWidth="1"/>
    <col min="14068" max="14068" width="9.44140625" style="45" customWidth="1"/>
    <col min="14069" max="14069" width="15.6640625" style="45" customWidth="1"/>
    <col min="14070" max="14070" width="12.33203125" style="45" customWidth="1"/>
    <col min="14071" max="14071" width="9.109375" style="45"/>
    <col min="14072" max="14072" width="16" style="45" customWidth="1"/>
    <col min="14073" max="14073" width="23.44140625" style="45" customWidth="1"/>
    <col min="14074" max="14074" width="10.44140625" style="45" customWidth="1"/>
    <col min="14075" max="14076" width="10.109375" style="45" customWidth="1"/>
    <col min="14077" max="14077" width="26.6640625" style="45" customWidth="1"/>
    <col min="14078" max="14078" width="54.33203125" style="45" customWidth="1"/>
    <col min="14079" max="14320" width="9.109375" style="45"/>
    <col min="14321" max="14321" width="8" style="45" customWidth="1"/>
    <col min="14322" max="14322" width="48.44140625" style="45" customWidth="1"/>
    <col min="14323" max="14323" width="12.6640625" style="45" customWidth="1"/>
    <col min="14324" max="14324" width="9.44140625" style="45" customWidth="1"/>
    <col min="14325" max="14325" width="15.6640625" style="45" customWidth="1"/>
    <col min="14326" max="14326" width="12.33203125" style="45" customWidth="1"/>
    <col min="14327" max="14327" width="9.109375" style="45"/>
    <col min="14328" max="14328" width="16" style="45" customWidth="1"/>
    <col min="14329" max="14329" width="23.44140625" style="45" customWidth="1"/>
    <col min="14330" max="14330" width="10.44140625" style="45" customWidth="1"/>
    <col min="14331" max="14332" width="10.109375" style="45" customWidth="1"/>
    <col min="14333" max="14333" width="26.6640625" style="45" customWidth="1"/>
    <col min="14334" max="14334" width="54.33203125" style="45" customWidth="1"/>
    <col min="14335" max="14576" width="9.109375" style="45"/>
    <col min="14577" max="14577" width="8" style="45" customWidth="1"/>
    <col min="14578" max="14578" width="48.44140625" style="45" customWidth="1"/>
    <col min="14579" max="14579" width="12.6640625" style="45" customWidth="1"/>
    <col min="14580" max="14580" width="9.44140625" style="45" customWidth="1"/>
    <col min="14581" max="14581" width="15.6640625" style="45" customWidth="1"/>
    <col min="14582" max="14582" width="12.33203125" style="45" customWidth="1"/>
    <col min="14583" max="14583" width="9.109375" style="45"/>
    <col min="14584" max="14584" width="16" style="45" customWidth="1"/>
    <col min="14585" max="14585" width="23.44140625" style="45" customWidth="1"/>
    <col min="14586" max="14586" width="10.44140625" style="45" customWidth="1"/>
    <col min="14587" max="14588" width="10.109375" style="45" customWidth="1"/>
    <col min="14589" max="14589" width="26.6640625" style="45" customWidth="1"/>
    <col min="14590" max="14590" width="54.33203125" style="45" customWidth="1"/>
    <col min="14591" max="14832" width="9.109375" style="45"/>
    <col min="14833" max="14833" width="8" style="45" customWidth="1"/>
    <col min="14834" max="14834" width="48.44140625" style="45" customWidth="1"/>
    <col min="14835" max="14835" width="12.6640625" style="45" customWidth="1"/>
    <col min="14836" max="14836" width="9.44140625" style="45" customWidth="1"/>
    <col min="14837" max="14837" width="15.6640625" style="45" customWidth="1"/>
    <col min="14838" max="14838" width="12.33203125" style="45" customWidth="1"/>
    <col min="14839" max="14839" width="9.109375" style="45"/>
    <col min="14840" max="14840" width="16" style="45" customWidth="1"/>
    <col min="14841" max="14841" width="23.44140625" style="45" customWidth="1"/>
    <col min="14842" max="14842" width="10.44140625" style="45" customWidth="1"/>
    <col min="14843" max="14844" width="10.109375" style="45" customWidth="1"/>
    <col min="14845" max="14845" width="26.6640625" style="45" customWidth="1"/>
    <col min="14846" max="14846" width="54.33203125" style="45" customWidth="1"/>
    <col min="14847" max="15088" width="9.109375" style="45"/>
    <col min="15089" max="15089" width="8" style="45" customWidth="1"/>
    <col min="15090" max="15090" width="48.44140625" style="45" customWidth="1"/>
    <col min="15091" max="15091" width="12.6640625" style="45" customWidth="1"/>
    <col min="15092" max="15092" width="9.44140625" style="45" customWidth="1"/>
    <col min="15093" max="15093" width="15.6640625" style="45" customWidth="1"/>
    <col min="15094" max="15094" width="12.33203125" style="45" customWidth="1"/>
    <col min="15095" max="15095" width="9.109375" style="45"/>
    <col min="15096" max="15096" width="16" style="45" customWidth="1"/>
    <col min="15097" max="15097" width="23.44140625" style="45" customWidth="1"/>
    <col min="15098" max="15098" width="10.44140625" style="45" customWidth="1"/>
    <col min="15099" max="15100" width="10.109375" style="45" customWidth="1"/>
    <col min="15101" max="15101" width="26.6640625" style="45" customWidth="1"/>
    <col min="15102" max="15102" width="54.33203125" style="45" customWidth="1"/>
    <col min="15103" max="15344" width="9.109375" style="45"/>
    <col min="15345" max="15345" width="8" style="45" customWidth="1"/>
    <col min="15346" max="15346" width="48.44140625" style="45" customWidth="1"/>
    <col min="15347" max="15347" width="12.6640625" style="45" customWidth="1"/>
    <col min="15348" max="15348" width="9.44140625" style="45" customWidth="1"/>
    <col min="15349" max="15349" width="15.6640625" style="45" customWidth="1"/>
    <col min="15350" max="15350" width="12.33203125" style="45" customWidth="1"/>
    <col min="15351" max="15351" width="9.109375" style="45"/>
    <col min="15352" max="15352" width="16" style="45" customWidth="1"/>
    <col min="15353" max="15353" width="23.44140625" style="45" customWidth="1"/>
    <col min="15354" max="15354" width="10.44140625" style="45" customWidth="1"/>
    <col min="15355" max="15356" width="10.109375" style="45" customWidth="1"/>
    <col min="15357" max="15357" width="26.6640625" style="45" customWidth="1"/>
    <col min="15358" max="15358" width="54.33203125" style="45" customWidth="1"/>
    <col min="15359" max="15600" width="9.109375" style="45"/>
    <col min="15601" max="15601" width="8" style="45" customWidth="1"/>
    <col min="15602" max="15602" width="48.44140625" style="45" customWidth="1"/>
    <col min="15603" max="15603" width="12.6640625" style="45" customWidth="1"/>
    <col min="15604" max="15604" width="9.44140625" style="45" customWidth="1"/>
    <col min="15605" max="15605" width="15.6640625" style="45" customWidth="1"/>
    <col min="15606" max="15606" width="12.33203125" style="45" customWidth="1"/>
    <col min="15607" max="15607" width="9.109375" style="45"/>
    <col min="15608" max="15608" width="16" style="45" customWidth="1"/>
    <col min="15609" max="15609" width="23.44140625" style="45" customWidth="1"/>
    <col min="15610" max="15610" width="10.44140625" style="45" customWidth="1"/>
    <col min="15611" max="15612" width="10.109375" style="45" customWidth="1"/>
    <col min="15613" max="15613" width="26.6640625" style="45" customWidth="1"/>
    <col min="15614" max="15614" width="54.33203125" style="45" customWidth="1"/>
    <col min="15615" max="15856" width="9.109375" style="45"/>
    <col min="15857" max="15857" width="8" style="45" customWidth="1"/>
    <col min="15858" max="15858" width="48.44140625" style="45" customWidth="1"/>
    <col min="15859" max="15859" width="12.6640625" style="45" customWidth="1"/>
    <col min="15860" max="15860" width="9.44140625" style="45" customWidth="1"/>
    <col min="15861" max="15861" width="15.6640625" style="45" customWidth="1"/>
    <col min="15862" max="15862" width="12.33203125" style="45" customWidth="1"/>
    <col min="15863" max="15863" width="9.109375" style="45"/>
    <col min="15864" max="15864" width="16" style="45" customWidth="1"/>
    <col min="15865" max="15865" width="23.44140625" style="45" customWidth="1"/>
    <col min="15866" max="15866" width="10.44140625" style="45" customWidth="1"/>
    <col min="15867" max="15868" width="10.109375" style="45" customWidth="1"/>
    <col min="15869" max="15869" width="26.6640625" style="45" customWidth="1"/>
    <col min="15870" max="15870" width="54.33203125" style="45" customWidth="1"/>
    <col min="15871" max="16112" width="9.109375" style="45"/>
    <col min="16113" max="16113" width="8" style="45" customWidth="1"/>
    <col min="16114" max="16114" width="48.44140625" style="45" customWidth="1"/>
    <col min="16115" max="16115" width="12.6640625" style="45" customWidth="1"/>
    <col min="16116" max="16116" width="9.44140625" style="45" customWidth="1"/>
    <col min="16117" max="16117" width="15.6640625" style="45" customWidth="1"/>
    <col min="16118" max="16118" width="12.33203125" style="45" customWidth="1"/>
    <col min="16119" max="16119" width="9.109375" style="45"/>
    <col min="16120" max="16120" width="16" style="45" customWidth="1"/>
    <col min="16121" max="16121" width="23.44140625" style="45" customWidth="1"/>
    <col min="16122" max="16122" width="10.44140625" style="45" customWidth="1"/>
    <col min="16123" max="16124" width="10.109375" style="45" customWidth="1"/>
    <col min="16125" max="16125" width="26.6640625" style="45" customWidth="1"/>
    <col min="16126" max="16126" width="54.33203125" style="45" customWidth="1"/>
    <col min="16127" max="16384" width="9.109375" style="45"/>
  </cols>
  <sheetData>
    <row r="1" spans="1:11" ht="15" customHeight="1">
      <c r="A1" s="192" t="s">
        <v>5</v>
      </c>
      <c r="B1" s="303" t="s">
        <v>181</v>
      </c>
      <c r="C1" s="303"/>
      <c r="D1" s="303"/>
      <c r="E1" s="193"/>
      <c r="F1" s="193"/>
      <c r="G1" s="193"/>
      <c r="H1" s="193"/>
      <c r="I1" s="193"/>
      <c r="J1" s="193"/>
      <c r="K1" s="193"/>
    </row>
    <row r="2" spans="1:11" ht="15" customHeight="1">
      <c r="A2" s="194"/>
      <c r="B2" s="194"/>
      <c r="C2" s="193"/>
      <c r="D2" s="195"/>
      <c r="E2" s="193"/>
      <c r="F2" s="193"/>
      <c r="G2" s="193"/>
      <c r="H2" s="193"/>
      <c r="I2" s="193"/>
      <c r="J2" s="193"/>
      <c r="K2" s="193"/>
    </row>
    <row r="3" spans="1:11" ht="15" customHeight="1">
      <c r="A3" s="103" t="s">
        <v>182</v>
      </c>
      <c r="B3" s="104" t="s">
        <v>32</v>
      </c>
      <c r="C3" s="105"/>
      <c r="D3" s="122"/>
      <c r="E3" s="193"/>
      <c r="F3" s="193"/>
      <c r="G3" s="193"/>
      <c r="H3" s="193"/>
      <c r="I3" s="193"/>
      <c r="J3" s="193"/>
      <c r="K3" s="193"/>
    </row>
    <row r="4" spans="1:11" ht="15" customHeight="1">
      <c r="A4" s="196" t="s">
        <v>183</v>
      </c>
      <c r="B4" s="290"/>
      <c r="C4" s="105"/>
      <c r="D4" s="122"/>
      <c r="E4" s="193"/>
      <c r="F4" s="193"/>
      <c r="G4" s="193"/>
      <c r="H4" s="193"/>
      <c r="I4" s="193"/>
      <c r="J4" s="193"/>
      <c r="K4" s="193"/>
    </row>
    <row r="5" spans="1:11" ht="15" customHeight="1">
      <c r="A5" s="196" t="s">
        <v>184</v>
      </c>
      <c r="B5" s="291"/>
      <c r="C5" s="105"/>
      <c r="D5" s="122"/>
      <c r="E5" s="193"/>
      <c r="F5" s="193"/>
      <c r="G5" s="193"/>
      <c r="H5" s="193"/>
      <c r="I5" s="193"/>
      <c r="J5" s="193"/>
      <c r="K5" s="193"/>
    </row>
    <row r="6" spans="1:11" ht="15" customHeight="1">
      <c r="A6" s="196" t="s">
        <v>185</v>
      </c>
      <c r="B6" s="292"/>
      <c r="C6" s="105"/>
      <c r="D6" s="122"/>
      <c r="E6" s="193"/>
      <c r="F6" s="193"/>
      <c r="G6" s="193"/>
      <c r="H6" s="193"/>
      <c r="I6" s="193"/>
      <c r="J6" s="193"/>
      <c r="K6" s="193"/>
    </row>
    <row r="7" spans="1:11" ht="16.5" customHeight="1">
      <c r="A7" s="196" t="s">
        <v>186</v>
      </c>
      <c r="B7" s="104" t="s">
        <v>122</v>
      </c>
      <c r="C7" s="105"/>
      <c r="D7" s="122"/>
      <c r="E7" s="193"/>
      <c r="F7" s="193"/>
      <c r="G7" s="193"/>
      <c r="H7" s="193"/>
      <c r="I7" s="193"/>
      <c r="J7" s="193"/>
      <c r="K7" s="193"/>
    </row>
    <row r="8" spans="1:11" ht="15" customHeight="1">
      <c r="A8" s="196" t="s">
        <v>187</v>
      </c>
      <c r="B8" s="293"/>
      <c r="C8" s="105"/>
      <c r="D8" s="122"/>
      <c r="E8" s="193"/>
      <c r="F8" s="197"/>
      <c r="G8" s="193"/>
      <c r="H8" s="193"/>
      <c r="I8" s="193"/>
      <c r="J8" s="193"/>
      <c r="K8" s="193"/>
    </row>
    <row r="9" spans="1:11" ht="15" customHeight="1">
      <c r="A9" s="114"/>
      <c r="B9" s="114"/>
      <c r="C9" s="115"/>
      <c r="D9" s="198"/>
      <c r="E9" s="193"/>
      <c r="F9" s="193"/>
      <c r="G9" s="193"/>
      <c r="H9" s="193"/>
      <c r="I9" s="193"/>
      <c r="J9" s="193"/>
      <c r="K9" s="193"/>
    </row>
    <row r="10" spans="1:11" ht="15" customHeight="1">
      <c r="A10" s="199" t="s">
        <v>188</v>
      </c>
      <c r="B10" s="200" t="s">
        <v>14</v>
      </c>
      <c r="C10" s="199" t="s">
        <v>173</v>
      </c>
      <c r="D10" s="199" t="s">
        <v>115</v>
      </c>
      <c r="E10" s="193"/>
      <c r="F10" s="193"/>
      <c r="G10" s="193"/>
      <c r="H10" s="193"/>
      <c r="I10" s="193"/>
      <c r="J10" s="193"/>
      <c r="K10" s="193"/>
    </row>
    <row r="11" spans="1:11" ht="15" customHeight="1">
      <c r="A11" s="121"/>
      <c r="B11" s="106"/>
      <c r="C11" s="106"/>
      <c r="D11" s="201"/>
      <c r="E11" s="193"/>
      <c r="F11" s="193"/>
      <c r="G11" s="193"/>
      <c r="H11" s="193"/>
      <c r="I11" s="193"/>
      <c r="J11" s="193"/>
      <c r="K11" s="193"/>
    </row>
    <row r="12" spans="1:11" ht="15" customHeight="1">
      <c r="A12" s="48" t="s">
        <v>189</v>
      </c>
      <c r="B12" s="116" t="s">
        <v>190</v>
      </c>
      <c r="C12" s="117">
        <f>SUM(C13:C21)</f>
        <v>0</v>
      </c>
      <c r="D12" s="117">
        <f>SUM(D13:D21)</f>
        <v>0</v>
      </c>
      <c r="E12" s="115"/>
      <c r="F12" s="115"/>
      <c r="G12" s="115"/>
      <c r="H12" s="115"/>
      <c r="I12" s="115"/>
      <c r="J12" s="115"/>
      <c r="K12" s="115"/>
    </row>
    <row r="13" spans="1:11" ht="15" customHeight="1">
      <c r="A13" s="16" t="s">
        <v>191</v>
      </c>
      <c r="B13" s="102" t="s">
        <v>192</v>
      </c>
      <c r="C13" s="294"/>
      <c r="D13" s="118">
        <f>ROUND(($B$8*C13/100),2)</f>
        <v>0</v>
      </c>
      <c r="E13" s="115"/>
      <c r="F13" s="115"/>
      <c r="G13" s="115"/>
      <c r="H13" s="115"/>
      <c r="I13" s="115"/>
      <c r="J13" s="115"/>
      <c r="K13" s="115"/>
    </row>
    <row r="14" spans="1:11" ht="15" customHeight="1">
      <c r="A14" s="16" t="s">
        <v>193</v>
      </c>
      <c r="B14" s="102" t="s">
        <v>194</v>
      </c>
      <c r="C14" s="294"/>
      <c r="D14" s="118">
        <f t="shared" ref="D14:D21" si="0">ROUND(($B$8*C14/100),2)</f>
        <v>0</v>
      </c>
      <c r="E14" s="115"/>
      <c r="F14" s="115"/>
      <c r="G14" s="115"/>
      <c r="H14" s="115"/>
      <c r="I14" s="115"/>
      <c r="J14" s="115"/>
      <c r="K14" s="115"/>
    </row>
    <row r="15" spans="1:11" ht="15" customHeight="1">
      <c r="A15" s="16" t="s">
        <v>195</v>
      </c>
      <c r="B15" s="102" t="s">
        <v>196</v>
      </c>
      <c r="C15" s="294"/>
      <c r="D15" s="118">
        <f t="shared" si="0"/>
        <v>0</v>
      </c>
      <c r="E15" s="115"/>
      <c r="F15" s="115"/>
      <c r="G15" s="115"/>
      <c r="H15" s="115"/>
      <c r="I15" s="115"/>
      <c r="J15" s="115"/>
      <c r="K15" s="115"/>
    </row>
    <row r="16" spans="1:11" ht="15" customHeight="1">
      <c r="A16" s="16" t="s">
        <v>197</v>
      </c>
      <c r="B16" s="102" t="s">
        <v>198</v>
      </c>
      <c r="C16" s="294"/>
      <c r="D16" s="118">
        <f t="shared" si="0"/>
        <v>0</v>
      </c>
      <c r="E16" s="115"/>
      <c r="F16" s="115"/>
      <c r="G16" s="115"/>
      <c r="H16" s="115"/>
      <c r="I16" s="115"/>
      <c r="J16" s="115"/>
      <c r="K16" s="115"/>
    </row>
    <row r="17" spans="1:11" ht="15" customHeight="1">
      <c r="A17" s="16" t="s">
        <v>199</v>
      </c>
      <c r="B17" s="102" t="s">
        <v>200</v>
      </c>
      <c r="C17" s="294"/>
      <c r="D17" s="118">
        <f t="shared" si="0"/>
        <v>0</v>
      </c>
      <c r="E17" s="115"/>
      <c r="F17" s="115"/>
      <c r="G17" s="115"/>
      <c r="H17" s="115"/>
      <c r="I17" s="115"/>
      <c r="J17" s="115"/>
      <c r="K17" s="115"/>
    </row>
    <row r="18" spans="1:11" ht="15" customHeight="1">
      <c r="A18" s="16" t="s">
        <v>201</v>
      </c>
      <c r="B18" s="102" t="s">
        <v>202</v>
      </c>
      <c r="C18" s="294"/>
      <c r="D18" s="118">
        <f t="shared" si="0"/>
        <v>0</v>
      </c>
      <c r="E18" s="115"/>
      <c r="F18" s="115"/>
      <c r="G18" s="115"/>
      <c r="H18" s="115"/>
      <c r="I18" s="115"/>
      <c r="J18" s="115"/>
      <c r="K18" s="115"/>
    </row>
    <row r="19" spans="1:11" ht="15" customHeight="1">
      <c r="A19" s="16" t="s">
        <v>203</v>
      </c>
      <c r="B19" s="102" t="s">
        <v>204</v>
      </c>
      <c r="C19" s="294"/>
      <c r="D19" s="118">
        <f t="shared" si="0"/>
        <v>0</v>
      </c>
      <c r="E19" s="115"/>
      <c r="F19" s="115"/>
      <c r="G19" s="115"/>
      <c r="H19" s="115"/>
      <c r="I19" s="115"/>
      <c r="J19" s="115"/>
      <c r="K19" s="115"/>
    </row>
    <row r="20" spans="1:11" ht="15" customHeight="1">
      <c r="A20" s="16" t="s">
        <v>205</v>
      </c>
      <c r="B20" s="102" t="s">
        <v>206</v>
      </c>
      <c r="C20" s="294"/>
      <c r="D20" s="118">
        <f t="shared" si="0"/>
        <v>0</v>
      </c>
      <c r="E20" s="115"/>
      <c r="F20" s="115"/>
      <c r="G20" s="115"/>
      <c r="H20" s="115"/>
      <c r="I20" s="115"/>
      <c r="J20" s="115"/>
      <c r="K20" s="115"/>
    </row>
    <row r="21" spans="1:11" ht="15" customHeight="1">
      <c r="A21" s="16" t="s">
        <v>207</v>
      </c>
      <c r="B21" s="102" t="s">
        <v>208</v>
      </c>
      <c r="C21" s="294"/>
      <c r="D21" s="118">
        <f t="shared" si="0"/>
        <v>0</v>
      </c>
      <c r="E21" s="115"/>
      <c r="F21" s="115"/>
      <c r="G21" s="115"/>
      <c r="H21" s="115"/>
      <c r="I21" s="115"/>
      <c r="J21" s="115"/>
      <c r="K21" s="115"/>
    </row>
    <row r="22" spans="1:11" ht="15" customHeight="1">
      <c r="A22" s="114"/>
      <c r="B22" s="106"/>
      <c r="C22" s="106"/>
      <c r="D22" s="201"/>
      <c r="E22" s="193"/>
      <c r="F22" s="193"/>
      <c r="G22" s="193"/>
      <c r="H22" s="193"/>
      <c r="I22" s="193"/>
      <c r="J22" s="193"/>
      <c r="K22" s="193"/>
    </row>
    <row r="23" spans="1:11" ht="15" customHeight="1">
      <c r="A23" s="48" t="s">
        <v>209</v>
      </c>
      <c r="B23" s="116" t="s">
        <v>210</v>
      </c>
      <c r="C23" s="117">
        <f>SUM(C24:C30)</f>
        <v>0</v>
      </c>
      <c r="D23" s="117">
        <f>SUM(D24:D30)</f>
        <v>0</v>
      </c>
      <c r="E23" s="115"/>
      <c r="F23" s="115"/>
      <c r="G23" s="115"/>
      <c r="H23" s="115"/>
      <c r="I23" s="115"/>
      <c r="J23" s="115"/>
      <c r="K23" s="115"/>
    </row>
    <row r="24" spans="1:11" ht="15" customHeight="1">
      <c r="A24" s="16" t="s">
        <v>211</v>
      </c>
      <c r="B24" s="102" t="s">
        <v>212</v>
      </c>
      <c r="C24" s="294"/>
      <c r="D24" s="118">
        <f>ROUND(($B$8*C24/100),2)</f>
        <v>0</v>
      </c>
      <c r="E24" s="115"/>
      <c r="F24" s="115"/>
      <c r="G24" s="115"/>
      <c r="H24" s="115"/>
      <c r="I24" s="115"/>
      <c r="J24" s="115"/>
      <c r="K24" s="115"/>
    </row>
    <row r="25" spans="1:11" ht="15" customHeight="1">
      <c r="A25" s="16" t="s">
        <v>213</v>
      </c>
      <c r="B25" s="102" t="s">
        <v>214</v>
      </c>
      <c r="C25" s="294"/>
      <c r="D25" s="118">
        <f t="shared" ref="D25:D30" si="1">ROUND(($B$8*C25/100),2)</f>
        <v>0</v>
      </c>
      <c r="E25" s="115"/>
      <c r="F25" s="115"/>
      <c r="G25" s="115"/>
      <c r="H25" s="115"/>
      <c r="I25" s="115"/>
      <c r="J25" s="115"/>
      <c r="K25" s="115"/>
    </row>
    <row r="26" spans="1:11" ht="15" customHeight="1">
      <c r="A26" s="16" t="s">
        <v>215</v>
      </c>
      <c r="B26" s="102" t="s">
        <v>216</v>
      </c>
      <c r="C26" s="294"/>
      <c r="D26" s="118">
        <f t="shared" si="1"/>
        <v>0</v>
      </c>
      <c r="E26" s="115"/>
      <c r="F26" s="115"/>
      <c r="G26" s="115"/>
      <c r="H26" s="115"/>
      <c r="I26" s="202"/>
      <c r="J26" s="115"/>
      <c r="K26" s="115"/>
    </row>
    <row r="27" spans="1:11" ht="15" customHeight="1">
      <c r="A27" s="16" t="s">
        <v>217</v>
      </c>
      <c r="B27" s="102" t="s">
        <v>218</v>
      </c>
      <c r="C27" s="294"/>
      <c r="D27" s="118">
        <f t="shared" si="1"/>
        <v>0</v>
      </c>
      <c r="E27" s="115"/>
      <c r="F27" s="115"/>
      <c r="G27" s="115"/>
      <c r="H27" s="115"/>
      <c r="I27" s="115"/>
      <c r="J27" s="115"/>
      <c r="K27" s="115"/>
    </row>
    <row r="28" spans="1:11" ht="15" customHeight="1">
      <c r="A28" s="16" t="s">
        <v>219</v>
      </c>
      <c r="B28" s="102" t="s">
        <v>220</v>
      </c>
      <c r="C28" s="294"/>
      <c r="D28" s="118">
        <f t="shared" si="1"/>
        <v>0</v>
      </c>
      <c r="E28" s="115"/>
      <c r="F28" s="115"/>
      <c r="G28" s="115"/>
      <c r="H28" s="115"/>
      <c r="I28" s="115"/>
      <c r="J28" s="115"/>
      <c r="K28" s="115"/>
    </row>
    <row r="29" spans="1:11" ht="15" customHeight="1">
      <c r="A29" s="16" t="s">
        <v>221</v>
      </c>
      <c r="B29" s="102" t="s">
        <v>222</v>
      </c>
      <c r="C29" s="294"/>
      <c r="D29" s="118">
        <f t="shared" si="1"/>
        <v>0</v>
      </c>
      <c r="E29" s="115"/>
      <c r="F29" s="115"/>
      <c r="G29" s="115"/>
      <c r="H29" s="115"/>
      <c r="I29" s="115"/>
      <c r="J29" s="115"/>
      <c r="K29" s="115"/>
    </row>
    <row r="30" spans="1:11" ht="15" customHeight="1">
      <c r="A30" s="16" t="s">
        <v>223</v>
      </c>
      <c r="B30" s="102" t="s">
        <v>224</v>
      </c>
      <c r="C30" s="294"/>
      <c r="D30" s="118">
        <f t="shared" si="1"/>
        <v>0</v>
      </c>
      <c r="E30" s="115"/>
      <c r="F30" s="115"/>
      <c r="G30" s="115"/>
      <c r="H30" s="115"/>
      <c r="I30" s="115"/>
      <c r="J30" s="115"/>
      <c r="K30" s="115"/>
    </row>
    <row r="31" spans="1:11" ht="15" customHeight="1">
      <c r="A31" s="114"/>
      <c r="B31" s="106"/>
      <c r="C31" s="106"/>
      <c r="D31" s="201"/>
      <c r="E31" s="193"/>
      <c r="F31" s="193"/>
      <c r="G31" s="193"/>
      <c r="H31" s="193"/>
      <c r="I31" s="193"/>
      <c r="J31" s="193"/>
      <c r="K31" s="193"/>
    </row>
    <row r="32" spans="1:11" ht="15" customHeight="1">
      <c r="A32" s="48" t="s">
        <v>225</v>
      </c>
      <c r="B32" s="116" t="s">
        <v>226</v>
      </c>
      <c r="C32" s="117">
        <f>SUM(C33:C37)</f>
        <v>0</v>
      </c>
      <c r="D32" s="117">
        <f>SUM(D33:D37)</f>
        <v>0</v>
      </c>
      <c r="E32" s="115"/>
      <c r="F32" s="115"/>
      <c r="G32" s="115"/>
      <c r="H32" s="115"/>
      <c r="I32" s="115"/>
      <c r="J32" s="115"/>
      <c r="K32" s="115"/>
    </row>
    <row r="33" spans="1:11" ht="15" customHeight="1">
      <c r="A33" s="16" t="s">
        <v>227</v>
      </c>
      <c r="B33" s="102" t="s">
        <v>228</v>
      </c>
      <c r="C33" s="294"/>
      <c r="D33" s="118">
        <f>ROUND(($B$8*C33/100),2)</f>
        <v>0</v>
      </c>
      <c r="E33" s="115"/>
      <c r="F33" s="115"/>
      <c r="G33" s="115"/>
      <c r="H33" s="115"/>
      <c r="I33" s="115"/>
      <c r="J33" s="115"/>
      <c r="K33" s="115"/>
    </row>
    <row r="34" spans="1:11" ht="15" customHeight="1">
      <c r="A34" s="16" t="s">
        <v>229</v>
      </c>
      <c r="B34" s="102" t="s">
        <v>230</v>
      </c>
      <c r="C34" s="294"/>
      <c r="D34" s="118">
        <f t="shared" ref="D34:D37" si="2">ROUND(($B$8*C34/100),2)</f>
        <v>0</v>
      </c>
      <c r="E34" s="115"/>
      <c r="F34" s="115"/>
      <c r="G34" s="115"/>
      <c r="H34" s="115"/>
      <c r="I34" s="115"/>
      <c r="J34" s="115"/>
      <c r="K34" s="115"/>
    </row>
    <row r="35" spans="1:11" ht="15" customHeight="1">
      <c r="A35" s="16" t="s">
        <v>231</v>
      </c>
      <c r="B35" s="102" t="s">
        <v>232</v>
      </c>
      <c r="C35" s="294"/>
      <c r="D35" s="118">
        <f t="shared" si="2"/>
        <v>0</v>
      </c>
      <c r="E35" s="115"/>
      <c r="F35" s="115"/>
      <c r="G35" s="115"/>
      <c r="H35" s="115"/>
      <c r="I35" s="115"/>
      <c r="J35" s="115"/>
      <c r="K35" s="115"/>
    </row>
    <row r="36" spans="1:11" ht="15" customHeight="1">
      <c r="A36" s="16" t="s">
        <v>233</v>
      </c>
      <c r="B36" s="102" t="s">
        <v>234</v>
      </c>
      <c r="C36" s="294"/>
      <c r="D36" s="118">
        <f t="shared" si="2"/>
        <v>0</v>
      </c>
      <c r="E36" s="115"/>
      <c r="F36" s="115"/>
      <c r="G36" s="115"/>
      <c r="H36" s="115"/>
      <c r="I36" s="115"/>
      <c r="J36" s="115"/>
      <c r="K36" s="115"/>
    </row>
    <row r="37" spans="1:11" ht="15" customHeight="1">
      <c r="A37" s="16" t="s">
        <v>235</v>
      </c>
      <c r="B37" s="102" t="s">
        <v>236</v>
      </c>
      <c r="C37" s="294"/>
      <c r="D37" s="118">
        <f t="shared" si="2"/>
        <v>0</v>
      </c>
      <c r="E37" s="115"/>
      <c r="F37" s="115"/>
      <c r="G37" s="115"/>
      <c r="H37" s="115"/>
      <c r="I37" s="115"/>
      <c r="J37" s="115"/>
      <c r="K37" s="115"/>
    </row>
    <row r="38" spans="1:11" ht="15" customHeight="1">
      <c r="A38" s="114"/>
      <c r="B38" s="106"/>
      <c r="C38" s="106"/>
      <c r="D38" s="201"/>
      <c r="E38" s="193"/>
      <c r="F38" s="193"/>
      <c r="G38" s="193"/>
      <c r="H38" s="193"/>
      <c r="I38" s="193"/>
      <c r="J38" s="193"/>
      <c r="K38" s="193"/>
    </row>
    <row r="39" spans="1:11" ht="15" customHeight="1">
      <c r="A39" s="48" t="s">
        <v>237</v>
      </c>
      <c r="B39" s="116" t="s">
        <v>238</v>
      </c>
      <c r="C39" s="117">
        <f>SUM(C40:C41)</f>
        <v>0</v>
      </c>
      <c r="D39" s="117">
        <f>SUM(D40:D41)</f>
        <v>0</v>
      </c>
      <c r="E39" s="115"/>
      <c r="F39" s="115"/>
      <c r="G39" s="115"/>
      <c r="H39" s="115"/>
      <c r="I39" s="115"/>
      <c r="J39" s="115"/>
      <c r="K39" s="115"/>
    </row>
    <row r="40" spans="1:11" ht="15" customHeight="1">
      <c r="A40" s="16" t="s">
        <v>239</v>
      </c>
      <c r="B40" s="102" t="s">
        <v>240</v>
      </c>
      <c r="C40" s="295"/>
      <c r="D40" s="118">
        <f>ROUND(($B$8*C40/100),2)</f>
        <v>0</v>
      </c>
      <c r="E40" s="202"/>
      <c r="F40" s="115"/>
      <c r="G40" s="115"/>
      <c r="H40" s="115"/>
      <c r="I40" s="115"/>
      <c r="J40" s="115"/>
      <c r="K40" s="115"/>
    </row>
    <row r="41" spans="1:11" ht="27.6">
      <c r="A41" s="16" t="s">
        <v>241</v>
      </c>
      <c r="B41" s="100" t="s">
        <v>242</v>
      </c>
      <c r="C41" s="295"/>
      <c r="D41" s="118">
        <f>ROUND(($B$8*C41/100),2)</f>
        <v>0</v>
      </c>
      <c r="E41" s="202"/>
      <c r="F41" s="115"/>
      <c r="G41" s="115"/>
      <c r="H41" s="115"/>
      <c r="I41" s="115"/>
      <c r="J41" s="202"/>
      <c r="K41" s="115"/>
    </row>
    <row r="42" spans="1:11" ht="15" customHeight="1">
      <c r="A42" s="111"/>
      <c r="B42" s="106"/>
      <c r="C42" s="106"/>
      <c r="D42" s="201"/>
      <c r="E42" s="193"/>
      <c r="F42" s="193"/>
      <c r="G42" s="193"/>
      <c r="H42" s="193"/>
      <c r="I42" s="115"/>
      <c r="J42" s="202"/>
      <c r="K42" s="193"/>
    </row>
    <row r="43" spans="1:11" ht="15" customHeight="1">
      <c r="A43" s="304" t="s">
        <v>243</v>
      </c>
      <c r="B43" s="305"/>
      <c r="C43" s="117">
        <f>C12+C23+C32+C39</f>
        <v>0</v>
      </c>
      <c r="D43" s="117">
        <f>D12+D23+D32+D39</f>
        <v>0</v>
      </c>
      <c r="E43" s="115"/>
      <c r="F43" s="115"/>
      <c r="G43" s="115"/>
      <c r="H43" s="115"/>
      <c r="I43" s="115"/>
      <c r="J43" s="115"/>
      <c r="K43" s="115"/>
    </row>
    <row r="44" spans="1:11" ht="15" customHeight="1">
      <c r="A44" s="15"/>
      <c r="B44" s="15"/>
      <c r="C44" s="113"/>
      <c r="D44" s="15"/>
      <c r="E44" s="115"/>
      <c r="F44" s="115"/>
      <c r="G44" s="115"/>
      <c r="H44" s="115"/>
      <c r="I44" s="115"/>
      <c r="J44" s="115"/>
      <c r="K44" s="115"/>
    </row>
    <row r="45" spans="1:11" ht="15" customHeight="1">
      <c r="A45" s="203">
        <v>6</v>
      </c>
      <c r="B45" s="204" t="s">
        <v>244</v>
      </c>
      <c r="C45" s="205" t="s">
        <v>173</v>
      </c>
      <c r="D45" s="205" t="s">
        <v>115</v>
      </c>
      <c r="E45" s="115"/>
      <c r="F45" s="115"/>
      <c r="G45" s="115"/>
      <c r="H45" s="115"/>
      <c r="I45" s="115"/>
      <c r="J45" s="115"/>
      <c r="K45" s="115"/>
    </row>
    <row r="46" spans="1:11" ht="15" customHeight="1">
      <c r="A46" s="16" t="s">
        <v>245</v>
      </c>
      <c r="B46" s="206" t="s">
        <v>246</v>
      </c>
      <c r="C46" s="207" t="e">
        <f>ROUND((D46/$B$8),4)*100</f>
        <v>#DIV/0!</v>
      </c>
      <c r="D46" s="296"/>
      <c r="E46" s="202"/>
      <c r="F46" s="115"/>
      <c r="G46" s="115"/>
      <c r="H46" s="115"/>
      <c r="I46" s="115"/>
      <c r="J46" s="115"/>
      <c r="K46" s="115"/>
    </row>
    <row r="47" spans="1:11" ht="15" customHeight="1">
      <c r="A47" s="112" t="s">
        <v>247</v>
      </c>
      <c r="B47" s="102" t="s">
        <v>248</v>
      </c>
      <c r="C47" s="118" t="e">
        <f t="shared" ref="C47:C51" si="3">ROUND((D47/$B$8),4)*100</f>
        <v>#DIV/0!</v>
      </c>
      <c r="D47" s="294"/>
      <c r="E47" s="202"/>
      <c r="F47" s="115"/>
      <c r="G47" s="115"/>
      <c r="H47" s="115"/>
      <c r="I47" s="115"/>
      <c r="J47" s="115"/>
      <c r="K47" s="115"/>
    </row>
    <row r="48" spans="1:11" ht="15" customHeight="1">
      <c r="A48" s="112" t="s">
        <v>249</v>
      </c>
      <c r="B48" s="102" t="s">
        <v>250</v>
      </c>
      <c r="C48" s="118" t="e">
        <f t="shared" si="3"/>
        <v>#DIV/0!</v>
      </c>
      <c r="D48" s="294"/>
      <c r="E48" s="202"/>
      <c r="F48" s="115"/>
      <c r="G48" s="115"/>
      <c r="H48" s="115"/>
      <c r="I48" s="115"/>
      <c r="J48" s="115"/>
      <c r="K48" s="115"/>
    </row>
    <row r="49" spans="1:5" ht="15" customHeight="1">
      <c r="A49" s="112" t="s">
        <v>251</v>
      </c>
      <c r="B49" s="102" t="s">
        <v>252</v>
      </c>
      <c r="C49" s="118" t="e">
        <f t="shared" si="3"/>
        <v>#DIV/0!</v>
      </c>
      <c r="D49" s="294"/>
      <c r="E49" s="202"/>
    </row>
    <row r="50" spans="1:5" ht="15" customHeight="1">
      <c r="A50" s="112" t="s">
        <v>253</v>
      </c>
      <c r="B50" s="102" t="s">
        <v>254</v>
      </c>
      <c r="C50" s="118" t="e">
        <f t="shared" si="3"/>
        <v>#DIV/0!</v>
      </c>
      <c r="D50" s="294"/>
      <c r="E50" s="202"/>
    </row>
    <row r="51" spans="1:5" ht="15" customHeight="1">
      <c r="A51" s="112" t="s">
        <v>255</v>
      </c>
      <c r="B51" s="208" t="s">
        <v>256</v>
      </c>
      <c r="C51" s="209" t="e">
        <f t="shared" si="3"/>
        <v>#DIV/0!</v>
      </c>
      <c r="D51" s="297"/>
      <c r="E51" s="202"/>
    </row>
    <row r="52" spans="1:5" ht="15" customHeight="1">
      <c r="A52" s="306" t="s">
        <v>257</v>
      </c>
      <c r="B52" s="307"/>
      <c r="C52" s="210" t="e">
        <f>SUM(C46:C51)</f>
        <v>#DIV/0!</v>
      </c>
      <c r="D52" s="210">
        <f>SUM(D46:D51)</f>
        <v>0</v>
      </c>
      <c r="E52" s="115"/>
    </row>
    <row r="53" spans="1:5" ht="15" customHeight="1">
      <c r="A53" s="15"/>
      <c r="B53" s="15"/>
      <c r="C53" s="211"/>
      <c r="D53" s="15"/>
      <c r="E53" s="115"/>
    </row>
    <row r="54" spans="1:5" ht="15" customHeight="1">
      <c r="A54" s="308" t="s">
        <v>258</v>
      </c>
      <c r="B54" s="308"/>
      <c r="C54" s="212" t="e">
        <f>C43+C52</f>
        <v>#DIV/0!</v>
      </c>
      <c r="D54" s="213">
        <f>D43+D52</f>
        <v>0</v>
      </c>
      <c r="E54" s="115"/>
    </row>
    <row r="55" spans="1:5" ht="15" customHeight="1">
      <c r="A55" s="15"/>
      <c r="B55" s="15"/>
      <c r="C55" s="211"/>
      <c r="D55" s="15"/>
      <c r="E55" s="115"/>
    </row>
    <row r="56" spans="1:5" ht="15" customHeight="1">
      <c r="A56" s="180">
        <v>7</v>
      </c>
      <c r="B56" s="180" t="s">
        <v>259</v>
      </c>
      <c r="C56" s="214"/>
      <c r="D56" s="180" t="s">
        <v>173</v>
      </c>
      <c r="E56" s="115"/>
    </row>
    <row r="57" spans="1:5" ht="15" customHeight="1">
      <c r="A57" s="109"/>
      <c r="B57" s="215" t="s">
        <v>260</v>
      </c>
      <c r="C57" s="208"/>
      <c r="D57" s="216" t="e">
        <f>C54/100</f>
        <v>#DIV/0!</v>
      </c>
      <c r="E57" s="115"/>
    </row>
    <row r="58" spans="1:5" ht="15" customHeight="1">
      <c r="A58" s="110"/>
      <c r="B58" s="101" t="s">
        <v>261</v>
      </c>
      <c r="C58" s="102"/>
      <c r="D58" s="217"/>
      <c r="E58" s="115"/>
    </row>
    <row r="59" spans="1:5" ht="15" customHeight="1">
      <c r="A59" s="110"/>
      <c r="B59" s="101" t="s">
        <v>262</v>
      </c>
      <c r="C59" s="102"/>
      <c r="D59" s="217">
        <f>' FATOR K'!K10</f>
        <v>0</v>
      </c>
      <c r="E59" s="115"/>
    </row>
    <row r="60" spans="1:5" ht="15" customHeight="1">
      <c r="A60" s="110"/>
      <c r="B60" s="215" t="s">
        <v>263</v>
      </c>
      <c r="C60" s="208"/>
      <c r="D60" s="217">
        <f>' FATOR K'!K11</f>
        <v>0</v>
      </c>
      <c r="E60" s="115"/>
    </row>
    <row r="61" spans="1:5" ht="15" customHeight="1">
      <c r="A61" s="110"/>
      <c r="B61" s="101" t="s">
        <v>264</v>
      </c>
      <c r="C61" s="102"/>
      <c r="D61" s="218">
        <f>' FATOR K'!K12</f>
        <v>0</v>
      </c>
      <c r="E61" s="115"/>
    </row>
    <row r="62" spans="1:5" ht="15" customHeight="1">
      <c r="A62" s="110"/>
      <c r="B62" s="206" t="s">
        <v>265</v>
      </c>
      <c r="C62" s="108">
        <f>' FATOR K'!$J$13</f>
        <v>0</v>
      </c>
      <c r="D62" s="109"/>
      <c r="E62" s="115"/>
    </row>
    <row r="63" spans="1:5" ht="15" customHeight="1">
      <c r="A63" s="110"/>
      <c r="B63" s="102" t="s">
        <v>266</v>
      </c>
      <c r="C63" s="107">
        <f>' FATOR K'!$J$14</f>
        <v>0</v>
      </c>
      <c r="D63" s="110"/>
      <c r="E63" s="115"/>
    </row>
    <row r="64" spans="1:5" ht="15" customHeight="1">
      <c r="A64" s="110"/>
      <c r="B64" s="102" t="s">
        <v>267</v>
      </c>
      <c r="C64" s="107">
        <f>' FATOR K'!$J$15</f>
        <v>0</v>
      </c>
      <c r="D64" s="110"/>
      <c r="E64" s="115"/>
    </row>
    <row r="65" spans="1:4" ht="15" customHeight="1">
      <c r="A65" s="112"/>
      <c r="B65" s="102" t="s">
        <v>268</v>
      </c>
      <c r="C65" s="107">
        <f>' FATOR K'!$J$16</f>
        <v>0</v>
      </c>
      <c r="D65" s="112"/>
    </row>
    <row r="66" spans="1:4" ht="15" customHeight="1">
      <c r="A66" s="15"/>
      <c r="B66" s="15"/>
      <c r="C66" s="113"/>
      <c r="D66" s="15"/>
    </row>
    <row r="67" spans="1:4" ht="15" customHeight="1">
      <c r="A67" s="308" t="s">
        <v>269</v>
      </c>
      <c r="B67" s="308"/>
      <c r="C67" s="308"/>
      <c r="D67" s="219" t="e">
        <f>(1+D57+D59)*(1+D60)*(1+D61)</f>
        <v>#DIV/0!</v>
      </c>
    </row>
    <row r="68" spans="1:4" ht="15" customHeight="1">
      <c r="A68" s="15"/>
      <c r="B68" s="115"/>
      <c r="C68" s="115"/>
      <c r="D68" s="15"/>
    </row>
    <row r="69" spans="1:4" ht="15" customHeight="1">
      <c r="A69" s="302" t="s">
        <v>270</v>
      </c>
      <c r="B69" s="302"/>
      <c r="C69" s="302"/>
      <c r="D69" s="220" t="e">
        <f>D67*B8</f>
        <v>#DIV/0!</v>
      </c>
    </row>
    <row r="70" spans="1:4" ht="15" customHeight="1">
      <c r="A70" s="15"/>
      <c r="B70" s="15"/>
      <c r="C70" s="113"/>
      <c r="D70" s="15"/>
    </row>
    <row r="71" spans="1:4" ht="15" customHeight="1">
      <c r="A71" s="15"/>
      <c r="B71" s="15"/>
      <c r="C71" s="113"/>
      <c r="D71" s="15"/>
    </row>
    <row r="72" spans="1:4" ht="15" customHeight="1">
      <c r="A72" s="15"/>
      <c r="B72" s="15"/>
      <c r="C72" s="113"/>
      <c r="D72" s="15"/>
    </row>
    <row r="73" spans="1:4" ht="15" customHeight="1">
      <c r="A73" s="15"/>
      <c r="B73" s="15"/>
      <c r="C73" s="113"/>
      <c r="D73" s="15"/>
    </row>
    <row r="74" spans="1:4" ht="15" customHeight="1">
      <c r="A74" s="15"/>
      <c r="B74" s="15"/>
      <c r="C74" s="113"/>
      <c r="D74" s="15"/>
    </row>
    <row r="75" spans="1:4" ht="15" customHeight="1">
      <c r="A75" s="15"/>
      <c r="B75" s="15"/>
      <c r="C75" s="113"/>
      <c r="D75" s="15"/>
    </row>
    <row r="76" spans="1:4" ht="15" customHeight="1">
      <c r="A76" s="15"/>
      <c r="B76" s="15"/>
      <c r="C76" s="113"/>
      <c r="D76" s="15"/>
    </row>
    <row r="77" spans="1:4" ht="15" customHeight="1">
      <c r="A77" s="15"/>
      <c r="B77" s="15"/>
      <c r="C77" s="113"/>
      <c r="D77" s="15"/>
    </row>
    <row r="78" spans="1:4" ht="15" customHeight="1">
      <c r="A78" s="15"/>
      <c r="B78" s="15"/>
      <c r="C78" s="113"/>
      <c r="D78" s="15"/>
    </row>
    <row r="79" spans="1:4" ht="15" customHeight="1"/>
    <row r="80" spans="1:4" ht="15" customHeight="1"/>
    <row r="81" ht="15" customHeight="1"/>
    <row r="82" ht="12" customHeight="1"/>
    <row r="83" ht="12" customHeight="1"/>
    <row r="84" ht="12" customHeight="1"/>
    <row r="85" ht="12" customHeight="1"/>
    <row r="86" ht="12" customHeight="1"/>
    <row r="87" ht="12" customHeight="1"/>
    <row r="88" ht="12" customHeight="1"/>
    <row r="89" ht="12" customHeight="1"/>
    <row r="90" ht="12" customHeight="1"/>
    <row r="91" ht="12" customHeight="1"/>
    <row r="92" ht="12" customHeight="1"/>
    <row r="93" ht="12" customHeight="1"/>
    <row r="94" ht="12" customHeight="1"/>
    <row r="95" ht="12" customHeight="1"/>
    <row r="96" ht="12" customHeight="1"/>
    <row r="97" ht="12" customHeight="1"/>
    <row r="98" ht="12" customHeight="1"/>
    <row r="99" ht="12" customHeight="1"/>
    <row r="100" ht="12" customHeight="1"/>
    <row r="101" ht="12" customHeight="1"/>
    <row r="102" ht="12" customHeight="1"/>
    <row r="103" ht="12" customHeight="1"/>
    <row r="104" ht="12" customHeight="1"/>
  </sheetData>
  <mergeCells count="6">
    <mergeCell ref="B1:D1"/>
    <mergeCell ref="A52:B52"/>
    <mergeCell ref="A54:B54"/>
    <mergeCell ref="A67:C67"/>
    <mergeCell ref="A69:C69"/>
    <mergeCell ref="A43:B43"/>
  </mergeCells>
  <pageMargins left="0.7" right="0.7" top="0.75" bottom="0.75" header="0.3" footer="0.3"/>
  <pageSetup paperSize="9" scale="90" fitToWidth="0" fitToHeight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theme="9" tint="-0.49995422223578601"/>
  </sheetPr>
  <dimension ref="A1:K106"/>
  <sheetViews>
    <sheetView topLeftCell="A48" workbookViewId="0">
      <selection activeCell="A2" sqref="A2"/>
    </sheetView>
  </sheetViews>
  <sheetFormatPr defaultColWidth="9.109375" defaultRowHeight="13.8"/>
  <cols>
    <col min="1" max="1" width="10.44140625" style="45" customWidth="1"/>
    <col min="2" max="2" width="59" style="45" customWidth="1"/>
    <col min="3" max="3" width="10.6640625" style="47" customWidth="1"/>
    <col min="4" max="4" width="12.33203125" style="45" customWidth="1"/>
    <col min="5" max="8" width="5.44140625" style="46" customWidth="1"/>
    <col min="9" max="9" width="26" style="46" customWidth="1"/>
    <col min="10" max="10" width="5.6640625" style="46" customWidth="1"/>
    <col min="11" max="11" width="5.44140625" style="46" customWidth="1"/>
    <col min="12" max="240" width="9.109375" style="45"/>
    <col min="241" max="241" width="8" style="45" customWidth="1"/>
    <col min="242" max="242" width="48.44140625" style="45" customWidth="1"/>
    <col min="243" max="243" width="12.6640625" style="45" customWidth="1"/>
    <col min="244" max="244" width="9.44140625" style="45" customWidth="1"/>
    <col min="245" max="245" width="15.6640625" style="45" customWidth="1"/>
    <col min="246" max="246" width="12.33203125" style="45" customWidth="1"/>
    <col min="247" max="247" width="9.109375" style="45"/>
    <col min="248" max="248" width="16" style="45" customWidth="1"/>
    <col min="249" max="249" width="23.44140625" style="45" customWidth="1"/>
    <col min="250" max="250" width="10.44140625" style="45" customWidth="1"/>
    <col min="251" max="252" width="10.109375" style="45" customWidth="1"/>
    <col min="253" max="253" width="26.6640625" style="45" customWidth="1"/>
    <col min="254" max="254" width="54.33203125" style="45" customWidth="1"/>
    <col min="255" max="496" width="9.109375" style="45"/>
    <col min="497" max="497" width="8" style="45" customWidth="1"/>
    <col min="498" max="498" width="48.44140625" style="45" customWidth="1"/>
    <col min="499" max="499" width="12.6640625" style="45" customWidth="1"/>
    <col min="500" max="500" width="9.44140625" style="45" customWidth="1"/>
    <col min="501" max="501" width="15.6640625" style="45" customWidth="1"/>
    <col min="502" max="502" width="12.33203125" style="45" customWidth="1"/>
    <col min="503" max="503" width="9.109375" style="45"/>
    <col min="504" max="504" width="16" style="45" customWidth="1"/>
    <col min="505" max="505" width="23.44140625" style="45" customWidth="1"/>
    <col min="506" max="506" width="10.44140625" style="45" customWidth="1"/>
    <col min="507" max="508" width="10.109375" style="45" customWidth="1"/>
    <col min="509" max="509" width="26.6640625" style="45" customWidth="1"/>
    <col min="510" max="510" width="54.33203125" style="45" customWidth="1"/>
    <col min="511" max="752" width="9.109375" style="45"/>
    <col min="753" max="753" width="8" style="45" customWidth="1"/>
    <col min="754" max="754" width="48.44140625" style="45" customWidth="1"/>
    <col min="755" max="755" width="12.6640625" style="45" customWidth="1"/>
    <col min="756" max="756" width="9.44140625" style="45" customWidth="1"/>
    <col min="757" max="757" width="15.6640625" style="45" customWidth="1"/>
    <col min="758" max="758" width="12.33203125" style="45" customWidth="1"/>
    <col min="759" max="759" width="9.109375" style="45"/>
    <col min="760" max="760" width="16" style="45" customWidth="1"/>
    <col min="761" max="761" width="23.44140625" style="45" customWidth="1"/>
    <col min="762" max="762" width="10.44140625" style="45" customWidth="1"/>
    <col min="763" max="764" width="10.109375" style="45" customWidth="1"/>
    <col min="765" max="765" width="26.6640625" style="45" customWidth="1"/>
    <col min="766" max="766" width="54.33203125" style="45" customWidth="1"/>
    <col min="767" max="1008" width="9.109375" style="45"/>
    <col min="1009" max="1009" width="8" style="45" customWidth="1"/>
    <col min="1010" max="1010" width="48.44140625" style="45" customWidth="1"/>
    <col min="1011" max="1011" width="12.6640625" style="45" customWidth="1"/>
    <col min="1012" max="1012" width="9.44140625" style="45" customWidth="1"/>
    <col min="1013" max="1013" width="15.6640625" style="45" customWidth="1"/>
    <col min="1014" max="1014" width="12.33203125" style="45" customWidth="1"/>
    <col min="1015" max="1015" width="9.109375" style="45"/>
    <col min="1016" max="1016" width="16" style="45" customWidth="1"/>
    <col min="1017" max="1017" width="23.44140625" style="45" customWidth="1"/>
    <col min="1018" max="1018" width="10.44140625" style="45" customWidth="1"/>
    <col min="1019" max="1020" width="10.109375" style="45" customWidth="1"/>
    <col min="1021" max="1021" width="26.6640625" style="45" customWidth="1"/>
    <col min="1022" max="1022" width="54.33203125" style="45" customWidth="1"/>
    <col min="1023" max="1264" width="9.109375" style="45"/>
    <col min="1265" max="1265" width="8" style="45" customWidth="1"/>
    <col min="1266" max="1266" width="48.44140625" style="45" customWidth="1"/>
    <col min="1267" max="1267" width="12.6640625" style="45" customWidth="1"/>
    <col min="1268" max="1268" width="9.44140625" style="45" customWidth="1"/>
    <col min="1269" max="1269" width="15.6640625" style="45" customWidth="1"/>
    <col min="1270" max="1270" width="12.33203125" style="45" customWidth="1"/>
    <col min="1271" max="1271" width="9.109375" style="45"/>
    <col min="1272" max="1272" width="16" style="45" customWidth="1"/>
    <col min="1273" max="1273" width="23.44140625" style="45" customWidth="1"/>
    <col min="1274" max="1274" width="10.44140625" style="45" customWidth="1"/>
    <col min="1275" max="1276" width="10.109375" style="45" customWidth="1"/>
    <col min="1277" max="1277" width="26.6640625" style="45" customWidth="1"/>
    <col min="1278" max="1278" width="54.33203125" style="45" customWidth="1"/>
    <col min="1279" max="1520" width="9.109375" style="45"/>
    <col min="1521" max="1521" width="8" style="45" customWidth="1"/>
    <col min="1522" max="1522" width="48.44140625" style="45" customWidth="1"/>
    <col min="1523" max="1523" width="12.6640625" style="45" customWidth="1"/>
    <col min="1524" max="1524" width="9.44140625" style="45" customWidth="1"/>
    <col min="1525" max="1525" width="15.6640625" style="45" customWidth="1"/>
    <col min="1526" max="1526" width="12.33203125" style="45" customWidth="1"/>
    <col min="1527" max="1527" width="9.109375" style="45"/>
    <col min="1528" max="1528" width="16" style="45" customWidth="1"/>
    <col min="1529" max="1529" width="23.44140625" style="45" customWidth="1"/>
    <col min="1530" max="1530" width="10.44140625" style="45" customWidth="1"/>
    <col min="1531" max="1532" width="10.109375" style="45" customWidth="1"/>
    <col min="1533" max="1533" width="26.6640625" style="45" customWidth="1"/>
    <col min="1534" max="1534" width="54.33203125" style="45" customWidth="1"/>
    <col min="1535" max="1776" width="9.109375" style="45"/>
    <col min="1777" max="1777" width="8" style="45" customWidth="1"/>
    <col min="1778" max="1778" width="48.44140625" style="45" customWidth="1"/>
    <col min="1779" max="1779" width="12.6640625" style="45" customWidth="1"/>
    <col min="1780" max="1780" width="9.44140625" style="45" customWidth="1"/>
    <col min="1781" max="1781" width="15.6640625" style="45" customWidth="1"/>
    <col min="1782" max="1782" width="12.33203125" style="45" customWidth="1"/>
    <col min="1783" max="1783" width="9.109375" style="45"/>
    <col min="1784" max="1784" width="16" style="45" customWidth="1"/>
    <col min="1785" max="1785" width="23.44140625" style="45" customWidth="1"/>
    <col min="1786" max="1786" width="10.44140625" style="45" customWidth="1"/>
    <col min="1787" max="1788" width="10.109375" style="45" customWidth="1"/>
    <col min="1789" max="1789" width="26.6640625" style="45" customWidth="1"/>
    <col min="1790" max="1790" width="54.33203125" style="45" customWidth="1"/>
    <col min="1791" max="2032" width="9.109375" style="45"/>
    <col min="2033" max="2033" width="8" style="45" customWidth="1"/>
    <col min="2034" max="2034" width="48.44140625" style="45" customWidth="1"/>
    <col min="2035" max="2035" width="12.6640625" style="45" customWidth="1"/>
    <col min="2036" max="2036" width="9.44140625" style="45" customWidth="1"/>
    <col min="2037" max="2037" width="15.6640625" style="45" customWidth="1"/>
    <col min="2038" max="2038" width="12.33203125" style="45" customWidth="1"/>
    <col min="2039" max="2039" width="9.109375" style="45"/>
    <col min="2040" max="2040" width="16" style="45" customWidth="1"/>
    <col min="2041" max="2041" width="23.44140625" style="45" customWidth="1"/>
    <col min="2042" max="2042" width="10.44140625" style="45" customWidth="1"/>
    <col min="2043" max="2044" width="10.109375" style="45" customWidth="1"/>
    <col min="2045" max="2045" width="26.6640625" style="45" customWidth="1"/>
    <col min="2046" max="2046" width="54.33203125" style="45" customWidth="1"/>
    <col min="2047" max="2288" width="9.109375" style="45"/>
    <col min="2289" max="2289" width="8" style="45" customWidth="1"/>
    <col min="2290" max="2290" width="48.44140625" style="45" customWidth="1"/>
    <col min="2291" max="2291" width="12.6640625" style="45" customWidth="1"/>
    <col min="2292" max="2292" width="9.44140625" style="45" customWidth="1"/>
    <col min="2293" max="2293" width="15.6640625" style="45" customWidth="1"/>
    <col min="2294" max="2294" width="12.33203125" style="45" customWidth="1"/>
    <col min="2295" max="2295" width="9.109375" style="45"/>
    <col min="2296" max="2296" width="16" style="45" customWidth="1"/>
    <col min="2297" max="2297" width="23.44140625" style="45" customWidth="1"/>
    <col min="2298" max="2298" width="10.44140625" style="45" customWidth="1"/>
    <col min="2299" max="2300" width="10.109375" style="45" customWidth="1"/>
    <col min="2301" max="2301" width="26.6640625" style="45" customWidth="1"/>
    <col min="2302" max="2302" width="54.33203125" style="45" customWidth="1"/>
    <col min="2303" max="2544" width="9.109375" style="45"/>
    <col min="2545" max="2545" width="8" style="45" customWidth="1"/>
    <col min="2546" max="2546" width="48.44140625" style="45" customWidth="1"/>
    <col min="2547" max="2547" width="12.6640625" style="45" customWidth="1"/>
    <col min="2548" max="2548" width="9.44140625" style="45" customWidth="1"/>
    <col min="2549" max="2549" width="15.6640625" style="45" customWidth="1"/>
    <col min="2550" max="2550" width="12.33203125" style="45" customWidth="1"/>
    <col min="2551" max="2551" width="9.109375" style="45"/>
    <col min="2552" max="2552" width="16" style="45" customWidth="1"/>
    <col min="2553" max="2553" width="23.44140625" style="45" customWidth="1"/>
    <col min="2554" max="2554" width="10.44140625" style="45" customWidth="1"/>
    <col min="2555" max="2556" width="10.109375" style="45" customWidth="1"/>
    <col min="2557" max="2557" width="26.6640625" style="45" customWidth="1"/>
    <col min="2558" max="2558" width="54.33203125" style="45" customWidth="1"/>
    <col min="2559" max="2800" width="9.109375" style="45"/>
    <col min="2801" max="2801" width="8" style="45" customWidth="1"/>
    <col min="2802" max="2802" width="48.44140625" style="45" customWidth="1"/>
    <col min="2803" max="2803" width="12.6640625" style="45" customWidth="1"/>
    <col min="2804" max="2804" width="9.44140625" style="45" customWidth="1"/>
    <col min="2805" max="2805" width="15.6640625" style="45" customWidth="1"/>
    <col min="2806" max="2806" width="12.33203125" style="45" customWidth="1"/>
    <col min="2807" max="2807" width="9.109375" style="45"/>
    <col min="2808" max="2808" width="16" style="45" customWidth="1"/>
    <col min="2809" max="2809" width="23.44140625" style="45" customWidth="1"/>
    <col min="2810" max="2810" width="10.44140625" style="45" customWidth="1"/>
    <col min="2811" max="2812" width="10.109375" style="45" customWidth="1"/>
    <col min="2813" max="2813" width="26.6640625" style="45" customWidth="1"/>
    <col min="2814" max="2814" width="54.33203125" style="45" customWidth="1"/>
    <col min="2815" max="3056" width="9.109375" style="45"/>
    <col min="3057" max="3057" width="8" style="45" customWidth="1"/>
    <col min="3058" max="3058" width="48.44140625" style="45" customWidth="1"/>
    <col min="3059" max="3059" width="12.6640625" style="45" customWidth="1"/>
    <col min="3060" max="3060" width="9.44140625" style="45" customWidth="1"/>
    <col min="3061" max="3061" width="15.6640625" style="45" customWidth="1"/>
    <col min="3062" max="3062" width="12.33203125" style="45" customWidth="1"/>
    <col min="3063" max="3063" width="9.109375" style="45"/>
    <col min="3064" max="3064" width="16" style="45" customWidth="1"/>
    <col min="3065" max="3065" width="23.44140625" style="45" customWidth="1"/>
    <col min="3066" max="3066" width="10.44140625" style="45" customWidth="1"/>
    <col min="3067" max="3068" width="10.109375" style="45" customWidth="1"/>
    <col min="3069" max="3069" width="26.6640625" style="45" customWidth="1"/>
    <col min="3070" max="3070" width="54.33203125" style="45" customWidth="1"/>
    <col min="3071" max="3312" width="9.109375" style="45"/>
    <col min="3313" max="3313" width="8" style="45" customWidth="1"/>
    <col min="3314" max="3314" width="48.44140625" style="45" customWidth="1"/>
    <col min="3315" max="3315" width="12.6640625" style="45" customWidth="1"/>
    <col min="3316" max="3316" width="9.44140625" style="45" customWidth="1"/>
    <col min="3317" max="3317" width="15.6640625" style="45" customWidth="1"/>
    <col min="3318" max="3318" width="12.33203125" style="45" customWidth="1"/>
    <col min="3319" max="3319" width="9.109375" style="45"/>
    <col min="3320" max="3320" width="16" style="45" customWidth="1"/>
    <col min="3321" max="3321" width="23.44140625" style="45" customWidth="1"/>
    <col min="3322" max="3322" width="10.44140625" style="45" customWidth="1"/>
    <col min="3323" max="3324" width="10.109375" style="45" customWidth="1"/>
    <col min="3325" max="3325" width="26.6640625" style="45" customWidth="1"/>
    <col min="3326" max="3326" width="54.33203125" style="45" customWidth="1"/>
    <col min="3327" max="3568" width="9.109375" style="45"/>
    <col min="3569" max="3569" width="8" style="45" customWidth="1"/>
    <col min="3570" max="3570" width="48.44140625" style="45" customWidth="1"/>
    <col min="3571" max="3571" width="12.6640625" style="45" customWidth="1"/>
    <col min="3572" max="3572" width="9.44140625" style="45" customWidth="1"/>
    <col min="3573" max="3573" width="15.6640625" style="45" customWidth="1"/>
    <col min="3574" max="3574" width="12.33203125" style="45" customWidth="1"/>
    <col min="3575" max="3575" width="9.109375" style="45"/>
    <col min="3576" max="3576" width="16" style="45" customWidth="1"/>
    <col min="3577" max="3577" width="23.44140625" style="45" customWidth="1"/>
    <col min="3578" max="3578" width="10.44140625" style="45" customWidth="1"/>
    <col min="3579" max="3580" width="10.109375" style="45" customWidth="1"/>
    <col min="3581" max="3581" width="26.6640625" style="45" customWidth="1"/>
    <col min="3582" max="3582" width="54.33203125" style="45" customWidth="1"/>
    <col min="3583" max="3824" width="9.109375" style="45"/>
    <col min="3825" max="3825" width="8" style="45" customWidth="1"/>
    <col min="3826" max="3826" width="48.44140625" style="45" customWidth="1"/>
    <col min="3827" max="3827" width="12.6640625" style="45" customWidth="1"/>
    <col min="3828" max="3828" width="9.44140625" style="45" customWidth="1"/>
    <col min="3829" max="3829" width="15.6640625" style="45" customWidth="1"/>
    <col min="3830" max="3830" width="12.33203125" style="45" customWidth="1"/>
    <col min="3831" max="3831" width="9.109375" style="45"/>
    <col min="3832" max="3832" width="16" style="45" customWidth="1"/>
    <col min="3833" max="3833" width="23.44140625" style="45" customWidth="1"/>
    <col min="3834" max="3834" width="10.44140625" style="45" customWidth="1"/>
    <col min="3835" max="3836" width="10.109375" style="45" customWidth="1"/>
    <col min="3837" max="3837" width="26.6640625" style="45" customWidth="1"/>
    <col min="3838" max="3838" width="54.33203125" style="45" customWidth="1"/>
    <col min="3839" max="4080" width="9.109375" style="45"/>
    <col min="4081" max="4081" width="8" style="45" customWidth="1"/>
    <col min="4082" max="4082" width="48.44140625" style="45" customWidth="1"/>
    <col min="4083" max="4083" width="12.6640625" style="45" customWidth="1"/>
    <col min="4084" max="4084" width="9.44140625" style="45" customWidth="1"/>
    <col min="4085" max="4085" width="15.6640625" style="45" customWidth="1"/>
    <col min="4086" max="4086" width="12.33203125" style="45" customWidth="1"/>
    <col min="4087" max="4087" width="9.109375" style="45"/>
    <col min="4088" max="4088" width="16" style="45" customWidth="1"/>
    <col min="4089" max="4089" width="23.44140625" style="45" customWidth="1"/>
    <col min="4090" max="4090" width="10.44140625" style="45" customWidth="1"/>
    <col min="4091" max="4092" width="10.109375" style="45" customWidth="1"/>
    <col min="4093" max="4093" width="26.6640625" style="45" customWidth="1"/>
    <col min="4094" max="4094" width="54.33203125" style="45" customWidth="1"/>
    <col min="4095" max="4336" width="9.109375" style="45"/>
    <col min="4337" max="4337" width="8" style="45" customWidth="1"/>
    <col min="4338" max="4338" width="48.44140625" style="45" customWidth="1"/>
    <col min="4339" max="4339" width="12.6640625" style="45" customWidth="1"/>
    <col min="4340" max="4340" width="9.44140625" style="45" customWidth="1"/>
    <col min="4341" max="4341" width="15.6640625" style="45" customWidth="1"/>
    <col min="4342" max="4342" width="12.33203125" style="45" customWidth="1"/>
    <col min="4343" max="4343" width="9.109375" style="45"/>
    <col min="4344" max="4344" width="16" style="45" customWidth="1"/>
    <col min="4345" max="4345" width="23.44140625" style="45" customWidth="1"/>
    <col min="4346" max="4346" width="10.44140625" style="45" customWidth="1"/>
    <col min="4347" max="4348" width="10.109375" style="45" customWidth="1"/>
    <col min="4349" max="4349" width="26.6640625" style="45" customWidth="1"/>
    <col min="4350" max="4350" width="54.33203125" style="45" customWidth="1"/>
    <col min="4351" max="4592" width="9.109375" style="45"/>
    <col min="4593" max="4593" width="8" style="45" customWidth="1"/>
    <col min="4594" max="4594" width="48.44140625" style="45" customWidth="1"/>
    <col min="4595" max="4595" width="12.6640625" style="45" customWidth="1"/>
    <col min="4596" max="4596" width="9.44140625" style="45" customWidth="1"/>
    <col min="4597" max="4597" width="15.6640625" style="45" customWidth="1"/>
    <col min="4598" max="4598" width="12.33203125" style="45" customWidth="1"/>
    <col min="4599" max="4599" width="9.109375" style="45"/>
    <col min="4600" max="4600" width="16" style="45" customWidth="1"/>
    <col min="4601" max="4601" width="23.44140625" style="45" customWidth="1"/>
    <col min="4602" max="4602" width="10.44140625" style="45" customWidth="1"/>
    <col min="4603" max="4604" width="10.109375" style="45" customWidth="1"/>
    <col min="4605" max="4605" width="26.6640625" style="45" customWidth="1"/>
    <col min="4606" max="4606" width="54.33203125" style="45" customWidth="1"/>
    <col min="4607" max="4848" width="9.109375" style="45"/>
    <col min="4849" max="4849" width="8" style="45" customWidth="1"/>
    <col min="4850" max="4850" width="48.44140625" style="45" customWidth="1"/>
    <col min="4851" max="4851" width="12.6640625" style="45" customWidth="1"/>
    <col min="4852" max="4852" width="9.44140625" style="45" customWidth="1"/>
    <col min="4853" max="4853" width="15.6640625" style="45" customWidth="1"/>
    <col min="4854" max="4854" width="12.33203125" style="45" customWidth="1"/>
    <col min="4855" max="4855" width="9.109375" style="45"/>
    <col min="4856" max="4856" width="16" style="45" customWidth="1"/>
    <col min="4857" max="4857" width="23.44140625" style="45" customWidth="1"/>
    <col min="4858" max="4858" width="10.44140625" style="45" customWidth="1"/>
    <col min="4859" max="4860" width="10.109375" style="45" customWidth="1"/>
    <col min="4861" max="4861" width="26.6640625" style="45" customWidth="1"/>
    <col min="4862" max="4862" width="54.33203125" style="45" customWidth="1"/>
    <col min="4863" max="5104" width="9.109375" style="45"/>
    <col min="5105" max="5105" width="8" style="45" customWidth="1"/>
    <col min="5106" max="5106" width="48.44140625" style="45" customWidth="1"/>
    <col min="5107" max="5107" width="12.6640625" style="45" customWidth="1"/>
    <col min="5108" max="5108" width="9.44140625" style="45" customWidth="1"/>
    <col min="5109" max="5109" width="15.6640625" style="45" customWidth="1"/>
    <col min="5110" max="5110" width="12.33203125" style="45" customWidth="1"/>
    <col min="5111" max="5111" width="9.109375" style="45"/>
    <col min="5112" max="5112" width="16" style="45" customWidth="1"/>
    <col min="5113" max="5113" width="23.44140625" style="45" customWidth="1"/>
    <col min="5114" max="5114" width="10.44140625" style="45" customWidth="1"/>
    <col min="5115" max="5116" width="10.109375" style="45" customWidth="1"/>
    <col min="5117" max="5117" width="26.6640625" style="45" customWidth="1"/>
    <col min="5118" max="5118" width="54.33203125" style="45" customWidth="1"/>
    <col min="5119" max="5360" width="9.109375" style="45"/>
    <col min="5361" max="5361" width="8" style="45" customWidth="1"/>
    <col min="5362" max="5362" width="48.44140625" style="45" customWidth="1"/>
    <col min="5363" max="5363" width="12.6640625" style="45" customWidth="1"/>
    <col min="5364" max="5364" width="9.44140625" style="45" customWidth="1"/>
    <col min="5365" max="5365" width="15.6640625" style="45" customWidth="1"/>
    <col min="5366" max="5366" width="12.33203125" style="45" customWidth="1"/>
    <col min="5367" max="5367" width="9.109375" style="45"/>
    <col min="5368" max="5368" width="16" style="45" customWidth="1"/>
    <col min="5369" max="5369" width="23.44140625" style="45" customWidth="1"/>
    <col min="5370" max="5370" width="10.44140625" style="45" customWidth="1"/>
    <col min="5371" max="5372" width="10.109375" style="45" customWidth="1"/>
    <col min="5373" max="5373" width="26.6640625" style="45" customWidth="1"/>
    <col min="5374" max="5374" width="54.33203125" style="45" customWidth="1"/>
    <col min="5375" max="5616" width="9.109375" style="45"/>
    <col min="5617" max="5617" width="8" style="45" customWidth="1"/>
    <col min="5618" max="5618" width="48.44140625" style="45" customWidth="1"/>
    <col min="5619" max="5619" width="12.6640625" style="45" customWidth="1"/>
    <col min="5620" max="5620" width="9.44140625" style="45" customWidth="1"/>
    <col min="5621" max="5621" width="15.6640625" style="45" customWidth="1"/>
    <col min="5622" max="5622" width="12.33203125" style="45" customWidth="1"/>
    <col min="5623" max="5623" width="9.109375" style="45"/>
    <col min="5624" max="5624" width="16" style="45" customWidth="1"/>
    <col min="5625" max="5625" width="23.44140625" style="45" customWidth="1"/>
    <col min="5626" max="5626" width="10.44140625" style="45" customWidth="1"/>
    <col min="5627" max="5628" width="10.109375" style="45" customWidth="1"/>
    <col min="5629" max="5629" width="26.6640625" style="45" customWidth="1"/>
    <col min="5630" max="5630" width="54.33203125" style="45" customWidth="1"/>
    <col min="5631" max="5872" width="9.109375" style="45"/>
    <col min="5873" max="5873" width="8" style="45" customWidth="1"/>
    <col min="5874" max="5874" width="48.44140625" style="45" customWidth="1"/>
    <col min="5875" max="5875" width="12.6640625" style="45" customWidth="1"/>
    <col min="5876" max="5876" width="9.44140625" style="45" customWidth="1"/>
    <col min="5877" max="5877" width="15.6640625" style="45" customWidth="1"/>
    <col min="5878" max="5878" width="12.33203125" style="45" customWidth="1"/>
    <col min="5879" max="5879" width="9.109375" style="45"/>
    <col min="5880" max="5880" width="16" style="45" customWidth="1"/>
    <col min="5881" max="5881" width="23.44140625" style="45" customWidth="1"/>
    <col min="5882" max="5882" width="10.44140625" style="45" customWidth="1"/>
    <col min="5883" max="5884" width="10.109375" style="45" customWidth="1"/>
    <col min="5885" max="5885" width="26.6640625" style="45" customWidth="1"/>
    <col min="5886" max="5886" width="54.33203125" style="45" customWidth="1"/>
    <col min="5887" max="6128" width="9.109375" style="45"/>
    <col min="6129" max="6129" width="8" style="45" customWidth="1"/>
    <col min="6130" max="6130" width="48.44140625" style="45" customWidth="1"/>
    <col min="6131" max="6131" width="12.6640625" style="45" customWidth="1"/>
    <col min="6132" max="6132" width="9.44140625" style="45" customWidth="1"/>
    <col min="6133" max="6133" width="15.6640625" style="45" customWidth="1"/>
    <col min="6134" max="6134" width="12.33203125" style="45" customWidth="1"/>
    <col min="6135" max="6135" width="9.109375" style="45"/>
    <col min="6136" max="6136" width="16" style="45" customWidth="1"/>
    <col min="6137" max="6137" width="23.44140625" style="45" customWidth="1"/>
    <col min="6138" max="6138" width="10.44140625" style="45" customWidth="1"/>
    <col min="6139" max="6140" width="10.109375" style="45" customWidth="1"/>
    <col min="6141" max="6141" width="26.6640625" style="45" customWidth="1"/>
    <col min="6142" max="6142" width="54.33203125" style="45" customWidth="1"/>
    <col min="6143" max="6384" width="9.109375" style="45"/>
    <col min="6385" max="6385" width="8" style="45" customWidth="1"/>
    <col min="6386" max="6386" width="48.44140625" style="45" customWidth="1"/>
    <col min="6387" max="6387" width="12.6640625" style="45" customWidth="1"/>
    <col min="6388" max="6388" width="9.44140625" style="45" customWidth="1"/>
    <col min="6389" max="6389" width="15.6640625" style="45" customWidth="1"/>
    <col min="6390" max="6390" width="12.33203125" style="45" customWidth="1"/>
    <col min="6391" max="6391" width="9.109375" style="45"/>
    <col min="6392" max="6392" width="16" style="45" customWidth="1"/>
    <col min="6393" max="6393" width="23.44140625" style="45" customWidth="1"/>
    <col min="6394" max="6394" width="10.44140625" style="45" customWidth="1"/>
    <col min="6395" max="6396" width="10.109375" style="45" customWidth="1"/>
    <col min="6397" max="6397" width="26.6640625" style="45" customWidth="1"/>
    <col min="6398" max="6398" width="54.33203125" style="45" customWidth="1"/>
    <col min="6399" max="6640" width="9.109375" style="45"/>
    <col min="6641" max="6641" width="8" style="45" customWidth="1"/>
    <col min="6642" max="6642" width="48.44140625" style="45" customWidth="1"/>
    <col min="6643" max="6643" width="12.6640625" style="45" customWidth="1"/>
    <col min="6644" max="6644" width="9.44140625" style="45" customWidth="1"/>
    <col min="6645" max="6645" width="15.6640625" style="45" customWidth="1"/>
    <col min="6646" max="6646" width="12.33203125" style="45" customWidth="1"/>
    <col min="6647" max="6647" width="9.109375" style="45"/>
    <col min="6648" max="6648" width="16" style="45" customWidth="1"/>
    <col min="6649" max="6649" width="23.44140625" style="45" customWidth="1"/>
    <col min="6650" max="6650" width="10.44140625" style="45" customWidth="1"/>
    <col min="6651" max="6652" width="10.109375" style="45" customWidth="1"/>
    <col min="6653" max="6653" width="26.6640625" style="45" customWidth="1"/>
    <col min="6654" max="6654" width="54.33203125" style="45" customWidth="1"/>
    <col min="6655" max="6896" width="9.109375" style="45"/>
    <col min="6897" max="6897" width="8" style="45" customWidth="1"/>
    <col min="6898" max="6898" width="48.44140625" style="45" customWidth="1"/>
    <col min="6899" max="6899" width="12.6640625" style="45" customWidth="1"/>
    <col min="6900" max="6900" width="9.44140625" style="45" customWidth="1"/>
    <col min="6901" max="6901" width="15.6640625" style="45" customWidth="1"/>
    <col min="6902" max="6902" width="12.33203125" style="45" customWidth="1"/>
    <col min="6903" max="6903" width="9.109375" style="45"/>
    <col min="6904" max="6904" width="16" style="45" customWidth="1"/>
    <col min="6905" max="6905" width="23.44140625" style="45" customWidth="1"/>
    <col min="6906" max="6906" width="10.44140625" style="45" customWidth="1"/>
    <col min="6907" max="6908" width="10.109375" style="45" customWidth="1"/>
    <col min="6909" max="6909" width="26.6640625" style="45" customWidth="1"/>
    <col min="6910" max="6910" width="54.33203125" style="45" customWidth="1"/>
    <col min="6911" max="7152" width="9.109375" style="45"/>
    <col min="7153" max="7153" width="8" style="45" customWidth="1"/>
    <col min="7154" max="7154" width="48.44140625" style="45" customWidth="1"/>
    <col min="7155" max="7155" width="12.6640625" style="45" customWidth="1"/>
    <col min="7156" max="7156" width="9.44140625" style="45" customWidth="1"/>
    <col min="7157" max="7157" width="15.6640625" style="45" customWidth="1"/>
    <col min="7158" max="7158" width="12.33203125" style="45" customWidth="1"/>
    <col min="7159" max="7159" width="9.109375" style="45"/>
    <col min="7160" max="7160" width="16" style="45" customWidth="1"/>
    <col min="7161" max="7161" width="23.44140625" style="45" customWidth="1"/>
    <col min="7162" max="7162" width="10.44140625" style="45" customWidth="1"/>
    <col min="7163" max="7164" width="10.109375" style="45" customWidth="1"/>
    <col min="7165" max="7165" width="26.6640625" style="45" customWidth="1"/>
    <col min="7166" max="7166" width="54.33203125" style="45" customWidth="1"/>
    <col min="7167" max="7408" width="9.109375" style="45"/>
    <col min="7409" max="7409" width="8" style="45" customWidth="1"/>
    <col min="7410" max="7410" width="48.44140625" style="45" customWidth="1"/>
    <col min="7411" max="7411" width="12.6640625" style="45" customWidth="1"/>
    <col min="7412" max="7412" width="9.44140625" style="45" customWidth="1"/>
    <col min="7413" max="7413" width="15.6640625" style="45" customWidth="1"/>
    <col min="7414" max="7414" width="12.33203125" style="45" customWidth="1"/>
    <col min="7415" max="7415" width="9.109375" style="45"/>
    <col min="7416" max="7416" width="16" style="45" customWidth="1"/>
    <col min="7417" max="7417" width="23.44140625" style="45" customWidth="1"/>
    <col min="7418" max="7418" width="10.44140625" style="45" customWidth="1"/>
    <col min="7419" max="7420" width="10.109375" style="45" customWidth="1"/>
    <col min="7421" max="7421" width="26.6640625" style="45" customWidth="1"/>
    <col min="7422" max="7422" width="54.33203125" style="45" customWidth="1"/>
    <col min="7423" max="7664" width="9.109375" style="45"/>
    <col min="7665" max="7665" width="8" style="45" customWidth="1"/>
    <col min="7666" max="7666" width="48.44140625" style="45" customWidth="1"/>
    <col min="7667" max="7667" width="12.6640625" style="45" customWidth="1"/>
    <col min="7668" max="7668" width="9.44140625" style="45" customWidth="1"/>
    <col min="7669" max="7669" width="15.6640625" style="45" customWidth="1"/>
    <col min="7670" max="7670" width="12.33203125" style="45" customWidth="1"/>
    <col min="7671" max="7671" width="9.109375" style="45"/>
    <col min="7672" max="7672" width="16" style="45" customWidth="1"/>
    <col min="7673" max="7673" width="23.44140625" style="45" customWidth="1"/>
    <col min="7674" max="7674" width="10.44140625" style="45" customWidth="1"/>
    <col min="7675" max="7676" width="10.109375" style="45" customWidth="1"/>
    <col min="7677" max="7677" width="26.6640625" style="45" customWidth="1"/>
    <col min="7678" max="7678" width="54.33203125" style="45" customWidth="1"/>
    <col min="7679" max="7920" width="9.109375" style="45"/>
    <col min="7921" max="7921" width="8" style="45" customWidth="1"/>
    <col min="7922" max="7922" width="48.44140625" style="45" customWidth="1"/>
    <col min="7923" max="7923" width="12.6640625" style="45" customWidth="1"/>
    <col min="7924" max="7924" width="9.44140625" style="45" customWidth="1"/>
    <col min="7925" max="7925" width="15.6640625" style="45" customWidth="1"/>
    <col min="7926" max="7926" width="12.33203125" style="45" customWidth="1"/>
    <col min="7927" max="7927" width="9.109375" style="45"/>
    <col min="7928" max="7928" width="16" style="45" customWidth="1"/>
    <col min="7929" max="7929" width="23.44140625" style="45" customWidth="1"/>
    <col min="7930" max="7930" width="10.44140625" style="45" customWidth="1"/>
    <col min="7931" max="7932" width="10.109375" style="45" customWidth="1"/>
    <col min="7933" max="7933" width="26.6640625" style="45" customWidth="1"/>
    <col min="7934" max="7934" width="54.33203125" style="45" customWidth="1"/>
    <col min="7935" max="8176" width="9.109375" style="45"/>
    <col min="8177" max="8177" width="8" style="45" customWidth="1"/>
    <col min="8178" max="8178" width="48.44140625" style="45" customWidth="1"/>
    <col min="8179" max="8179" width="12.6640625" style="45" customWidth="1"/>
    <col min="8180" max="8180" width="9.44140625" style="45" customWidth="1"/>
    <col min="8181" max="8181" width="15.6640625" style="45" customWidth="1"/>
    <col min="8182" max="8182" width="12.33203125" style="45" customWidth="1"/>
    <col min="8183" max="8183" width="9.109375" style="45"/>
    <col min="8184" max="8184" width="16" style="45" customWidth="1"/>
    <col min="8185" max="8185" width="23.44140625" style="45" customWidth="1"/>
    <col min="8186" max="8186" width="10.44140625" style="45" customWidth="1"/>
    <col min="8187" max="8188" width="10.109375" style="45" customWidth="1"/>
    <col min="8189" max="8189" width="26.6640625" style="45" customWidth="1"/>
    <col min="8190" max="8190" width="54.33203125" style="45" customWidth="1"/>
    <col min="8191" max="8432" width="9.109375" style="45"/>
    <col min="8433" max="8433" width="8" style="45" customWidth="1"/>
    <col min="8434" max="8434" width="48.44140625" style="45" customWidth="1"/>
    <col min="8435" max="8435" width="12.6640625" style="45" customWidth="1"/>
    <col min="8436" max="8436" width="9.44140625" style="45" customWidth="1"/>
    <col min="8437" max="8437" width="15.6640625" style="45" customWidth="1"/>
    <col min="8438" max="8438" width="12.33203125" style="45" customWidth="1"/>
    <col min="8439" max="8439" width="9.109375" style="45"/>
    <col min="8440" max="8440" width="16" style="45" customWidth="1"/>
    <col min="8441" max="8441" width="23.44140625" style="45" customWidth="1"/>
    <col min="8442" max="8442" width="10.44140625" style="45" customWidth="1"/>
    <col min="8443" max="8444" width="10.109375" style="45" customWidth="1"/>
    <col min="8445" max="8445" width="26.6640625" style="45" customWidth="1"/>
    <col min="8446" max="8446" width="54.33203125" style="45" customWidth="1"/>
    <col min="8447" max="8688" width="9.109375" style="45"/>
    <col min="8689" max="8689" width="8" style="45" customWidth="1"/>
    <col min="8690" max="8690" width="48.44140625" style="45" customWidth="1"/>
    <col min="8691" max="8691" width="12.6640625" style="45" customWidth="1"/>
    <col min="8692" max="8692" width="9.44140625" style="45" customWidth="1"/>
    <col min="8693" max="8693" width="15.6640625" style="45" customWidth="1"/>
    <col min="8694" max="8694" width="12.33203125" style="45" customWidth="1"/>
    <col min="8695" max="8695" width="9.109375" style="45"/>
    <col min="8696" max="8696" width="16" style="45" customWidth="1"/>
    <col min="8697" max="8697" width="23.44140625" style="45" customWidth="1"/>
    <col min="8698" max="8698" width="10.44140625" style="45" customWidth="1"/>
    <col min="8699" max="8700" width="10.109375" style="45" customWidth="1"/>
    <col min="8701" max="8701" width="26.6640625" style="45" customWidth="1"/>
    <col min="8702" max="8702" width="54.33203125" style="45" customWidth="1"/>
    <col min="8703" max="8944" width="9.109375" style="45"/>
    <col min="8945" max="8945" width="8" style="45" customWidth="1"/>
    <col min="8946" max="8946" width="48.44140625" style="45" customWidth="1"/>
    <col min="8947" max="8947" width="12.6640625" style="45" customWidth="1"/>
    <col min="8948" max="8948" width="9.44140625" style="45" customWidth="1"/>
    <col min="8949" max="8949" width="15.6640625" style="45" customWidth="1"/>
    <col min="8950" max="8950" width="12.33203125" style="45" customWidth="1"/>
    <col min="8951" max="8951" width="9.109375" style="45"/>
    <col min="8952" max="8952" width="16" style="45" customWidth="1"/>
    <col min="8953" max="8953" width="23.44140625" style="45" customWidth="1"/>
    <col min="8954" max="8954" width="10.44140625" style="45" customWidth="1"/>
    <col min="8955" max="8956" width="10.109375" style="45" customWidth="1"/>
    <col min="8957" max="8957" width="26.6640625" style="45" customWidth="1"/>
    <col min="8958" max="8958" width="54.33203125" style="45" customWidth="1"/>
    <col min="8959" max="9200" width="9.109375" style="45"/>
    <col min="9201" max="9201" width="8" style="45" customWidth="1"/>
    <col min="9202" max="9202" width="48.44140625" style="45" customWidth="1"/>
    <col min="9203" max="9203" width="12.6640625" style="45" customWidth="1"/>
    <col min="9204" max="9204" width="9.44140625" style="45" customWidth="1"/>
    <col min="9205" max="9205" width="15.6640625" style="45" customWidth="1"/>
    <col min="9206" max="9206" width="12.33203125" style="45" customWidth="1"/>
    <col min="9207" max="9207" width="9.109375" style="45"/>
    <col min="9208" max="9208" width="16" style="45" customWidth="1"/>
    <col min="9209" max="9209" width="23.44140625" style="45" customWidth="1"/>
    <col min="9210" max="9210" width="10.44140625" style="45" customWidth="1"/>
    <col min="9211" max="9212" width="10.109375" style="45" customWidth="1"/>
    <col min="9213" max="9213" width="26.6640625" style="45" customWidth="1"/>
    <col min="9214" max="9214" width="54.33203125" style="45" customWidth="1"/>
    <col min="9215" max="9456" width="9.109375" style="45"/>
    <col min="9457" max="9457" width="8" style="45" customWidth="1"/>
    <col min="9458" max="9458" width="48.44140625" style="45" customWidth="1"/>
    <col min="9459" max="9459" width="12.6640625" style="45" customWidth="1"/>
    <col min="9460" max="9460" width="9.44140625" style="45" customWidth="1"/>
    <col min="9461" max="9461" width="15.6640625" style="45" customWidth="1"/>
    <col min="9462" max="9462" width="12.33203125" style="45" customWidth="1"/>
    <col min="9463" max="9463" width="9.109375" style="45"/>
    <col min="9464" max="9464" width="16" style="45" customWidth="1"/>
    <col min="9465" max="9465" width="23.44140625" style="45" customWidth="1"/>
    <col min="9466" max="9466" width="10.44140625" style="45" customWidth="1"/>
    <col min="9467" max="9468" width="10.109375" style="45" customWidth="1"/>
    <col min="9469" max="9469" width="26.6640625" style="45" customWidth="1"/>
    <col min="9470" max="9470" width="54.33203125" style="45" customWidth="1"/>
    <col min="9471" max="9712" width="9.109375" style="45"/>
    <col min="9713" max="9713" width="8" style="45" customWidth="1"/>
    <col min="9714" max="9714" width="48.44140625" style="45" customWidth="1"/>
    <col min="9715" max="9715" width="12.6640625" style="45" customWidth="1"/>
    <col min="9716" max="9716" width="9.44140625" style="45" customWidth="1"/>
    <col min="9717" max="9717" width="15.6640625" style="45" customWidth="1"/>
    <col min="9718" max="9718" width="12.33203125" style="45" customWidth="1"/>
    <col min="9719" max="9719" width="9.109375" style="45"/>
    <col min="9720" max="9720" width="16" style="45" customWidth="1"/>
    <col min="9721" max="9721" width="23.44140625" style="45" customWidth="1"/>
    <col min="9722" max="9722" width="10.44140625" style="45" customWidth="1"/>
    <col min="9723" max="9724" width="10.109375" style="45" customWidth="1"/>
    <col min="9725" max="9725" width="26.6640625" style="45" customWidth="1"/>
    <col min="9726" max="9726" width="54.33203125" style="45" customWidth="1"/>
    <col min="9727" max="9968" width="9.109375" style="45"/>
    <col min="9969" max="9969" width="8" style="45" customWidth="1"/>
    <col min="9970" max="9970" width="48.44140625" style="45" customWidth="1"/>
    <col min="9971" max="9971" width="12.6640625" style="45" customWidth="1"/>
    <col min="9972" max="9972" width="9.44140625" style="45" customWidth="1"/>
    <col min="9973" max="9973" width="15.6640625" style="45" customWidth="1"/>
    <col min="9974" max="9974" width="12.33203125" style="45" customWidth="1"/>
    <col min="9975" max="9975" width="9.109375" style="45"/>
    <col min="9976" max="9976" width="16" style="45" customWidth="1"/>
    <col min="9977" max="9977" width="23.44140625" style="45" customWidth="1"/>
    <col min="9978" max="9978" width="10.44140625" style="45" customWidth="1"/>
    <col min="9979" max="9980" width="10.109375" style="45" customWidth="1"/>
    <col min="9981" max="9981" width="26.6640625" style="45" customWidth="1"/>
    <col min="9982" max="9982" width="54.33203125" style="45" customWidth="1"/>
    <col min="9983" max="10224" width="9.109375" style="45"/>
    <col min="10225" max="10225" width="8" style="45" customWidth="1"/>
    <col min="10226" max="10226" width="48.44140625" style="45" customWidth="1"/>
    <col min="10227" max="10227" width="12.6640625" style="45" customWidth="1"/>
    <col min="10228" max="10228" width="9.44140625" style="45" customWidth="1"/>
    <col min="10229" max="10229" width="15.6640625" style="45" customWidth="1"/>
    <col min="10230" max="10230" width="12.33203125" style="45" customWidth="1"/>
    <col min="10231" max="10231" width="9.109375" style="45"/>
    <col min="10232" max="10232" width="16" style="45" customWidth="1"/>
    <col min="10233" max="10233" width="23.44140625" style="45" customWidth="1"/>
    <col min="10234" max="10234" width="10.44140625" style="45" customWidth="1"/>
    <col min="10235" max="10236" width="10.109375" style="45" customWidth="1"/>
    <col min="10237" max="10237" width="26.6640625" style="45" customWidth="1"/>
    <col min="10238" max="10238" width="54.33203125" style="45" customWidth="1"/>
    <col min="10239" max="10480" width="9.109375" style="45"/>
    <col min="10481" max="10481" width="8" style="45" customWidth="1"/>
    <col min="10482" max="10482" width="48.44140625" style="45" customWidth="1"/>
    <col min="10483" max="10483" width="12.6640625" style="45" customWidth="1"/>
    <col min="10484" max="10484" width="9.44140625" style="45" customWidth="1"/>
    <col min="10485" max="10485" width="15.6640625" style="45" customWidth="1"/>
    <col min="10486" max="10486" width="12.33203125" style="45" customWidth="1"/>
    <col min="10487" max="10487" width="9.109375" style="45"/>
    <col min="10488" max="10488" width="16" style="45" customWidth="1"/>
    <col min="10489" max="10489" width="23.44140625" style="45" customWidth="1"/>
    <col min="10490" max="10490" width="10.44140625" style="45" customWidth="1"/>
    <col min="10491" max="10492" width="10.109375" style="45" customWidth="1"/>
    <col min="10493" max="10493" width="26.6640625" style="45" customWidth="1"/>
    <col min="10494" max="10494" width="54.33203125" style="45" customWidth="1"/>
    <col min="10495" max="10736" width="9.109375" style="45"/>
    <col min="10737" max="10737" width="8" style="45" customWidth="1"/>
    <col min="10738" max="10738" width="48.44140625" style="45" customWidth="1"/>
    <col min="10739" max="10739" width="12.6640625" style="45" customWidth="1"/>
    <col min="10740" max="10740" width="9.44140625" style="45" customWidth="1"/>
    <col min="10741" max="10741" width="15.6640625" style="45" customWidth="1"/>
    <col min="10742" max="10742" width="12.33203125" style="45" customWidth="1"/>
    <col min="10743" max="10743" width="9.109375" style="45"/>
    <col min="10744" max="10744" width="16" style="45" customWidth="1"/>
    <col min="10745" max="10745" width="23.44140625" style="45" customWidth="1"/>
    <col min="10746" max="10746" width="10.44140625" style="45" customWidth="1"/>
    <col min="10747" max="10748" width="10.109375" style="45" customWidth="1"/>
    <col min="10749" max="10749" width="26.6640625" style="45" customWidth="1"/>
    <col min="10750" max="10750" width="54.33203125" style="45" customWidth="1"/>
    <col min="10751" max="10992" width="9.109375" style="45"/>
    <col min="10993" max="10993" width="8" style="45" customWidth="1"/>
    <col min="10994" max="10994" width="48.44140625" style="45" customWidth="1"/>
    <col min="10995" max="10995" width="12.6640625" style="45" customWidth="1"/>
    <col min="10996" max="10996" width="9.44140625" style="45" customWidth="1"/>
    <col min="10997" max="10997" width="15.6640625" style="45" customWidth="1"/>
    <col min="10998" max="10998" width="12.33203125" style="45" customWidth="1"/>
    <col min="10999" max="10999" width="9.109375" style="45"/>
    <col min="11000" max="11000" width="16" style="45" customWidth="1"/>
    <col min="11001" max="11001" width="23.44140625" style="45" customWidth="1"/>
    <col min="11002" max="11002" width="10.44140625" style="45" customWidth="1"/>
    <col min="11003" max="11004" width="10.109375" style="45" customWidth="1"/>
    <col min="11005" max="11005" width="26.6640625" style="45" customWidth="1"/>
    <col min="11006" max="11006" width="54.33203125" style="45" customWidth="1"/>
    <col min="11007" max="11248" width="9.109375" style="45"/>
    <col min="11249" max="11249" width="8" style="45" customWidth="1"/>
    <col min="11250" max="11250" width="48.44140625" style="45" customWidth="1"/>
    <col min="11251" max="11251" width="12.6640625" style="45" customWidth="1"/>
    <col min="11252" max="11252" width="9.44140625" style="45" customWidth="1"/>
    <col min="11253" max="11253" width="15.6640625" style="45" customWidth="1"/>
    <col min="11254" max="11254" width="12.33203125" style="45" customWidth="1"/>
    <col min="11255" max="11255" width="9.109375" style="45"/>
    <col min="11256" max="11256" width="16" style="45" customWidth="1"/>
    <col min="11257" max="11257" width="23.44140625" style="45" customWidth="1"/>
    <col min="11258" max="11258" width="10.44140625" style="45" customWidth="1"/>
    <col min="11259" max="11260" width="10.109375" style="45" customWidth="1"/>
    <col min="11261" max="11261" width="26.6640625" style="45" customWidth="1"/>
    <col min="11262" max="11262" width="54.33203125" style="45" customWidth="1"/>
    <col min="11263" max="11504" width="9.109375" style="45"/>
    <col min="11505" max="11505" width="8" style="45" customWidth="1"/>
    <col min="11506" max="11506" width="48.44140625" style="45" customWidth="1"/>
    <col min="11507" max="11507" width="12.6640625" style="45" customWidth="1"/>
    <col min="11508" max="11508" width="9.44140625" style="45" customWidth="1"/>
    <col min="11509" max="11509" width="15.6640625" style="45" customWidth="1"/>
    <col min="11510" max="11510" width="12.33203125" style="45" customWidth="1"/>
    <col min="11511" max="11511" width="9.109375" style="45"/>
    <col min="11512" max="11512" width="16" style="45" customWidth="1"/>
    <col min="11513" max="11513" width="23.44140625" style="45" customWidth="1"/>
    <col min="11514" max="11514" width="10.44140625" style="45" customWidth="1"/>
    <col min="11515" max="11516" width="10.109375" style="45" customWidth="1"/>
    <col min="11517" max="11517" width="26.6640625" style="45" customWidth="1"/>
    <col min="11518" max="11518" width="54.33203125" style="45" customWidth="1"/>
    <col min="11519" max="11760" width="9.109375" style="45"/>
    <col min="11761" max="11761" width="8" style="45" customWidth="1"/>
    <col min="11762" max="11762" width="48.44140625" style="45" customWidth="1"/>
    <col min="11763" max="11763" width="12.6640625" style="45" customWidth="1"/>
    <col min="11764" max="11764" width="9.44140625" style="45" customWidth="1"/>
    <col min="11765" max="11765" width="15.6640625" style="45" customWidth="1"/>
    <col min="11766" max="11766" width="12.33203125" style="45" customWidth="1"/>
    <col min="11767" max="11767" width="9.109375" style="45"/>
    <col min="11768" max="11768" width="16" style="45" customWidth="1"/>
    <col min="11769" max="11769" width="23.44140625" style="45" customWidth="1"/>
    <col min="11770" max="11770" width="10.44140625" style="45" customWidth="1"/>
    <col min="11771" max="11772" width="10.109375" style="45" customWidth="1"/>
    <col min="11773" max="11773" width="26.6640625" style="45" customWidth="1"/>
    <col min="11774" max="11774" width="54.33203125" style="45" customWidth="1"/>
    <col min="11775" max="12016" width="9.109375" style="45"/>
    <col min="12017" max="12017" width="8" style="45" customWidth="1"/>
    <col min="12018" max="12018" width="48.44140625" style="45" customWidth="1"/>
    <col min="12019" max="12019" width="12.6640625" style="45" customWidth="1"/>
    <col min="12020" max="12020" width="9.44140625" style="45" customWidth="1"/>
    <col min="12021" max="12021" width="15.6640625" style="45" customWidth="1"/>
    <col min="12022" max="12022" width="12.33203125" style="45" customWidth="1"/>
    <col min="12023" max="12023" width="9.109375" style="45"/>
    <col min="12024" max="12024" width="16" style="45" customWidth="1"/>
    <col min="12025" max="12025" width="23.44140625" style="45" customWidth="1"/>
    <col min="12026" max="12026" width="10.44140625" style="45" customWidth="1"/>
    <col min="12027" max="12028" width="10.109375" style="45" customWidth="1"/>
    <col min="12029" max="12029" width="26.6640625" style="45" customWidth="1"/>
    <col min="12030" max="12030" width="54.33203125" style="45" customWidth="1"/>
    <col min="12031" max="12272" width="9.109375" style="45"/>
    <col min="12273" max="12273" width="8" style="45" customWidth="1"/>
    <col min="12274" max="12274" width="48.44140625" style="45" customWidth="1"/>
    <col min="12275" max="12275" width="12.6640625" style="45" customWidth="1"/>
    <col min="12276" max="12276" width="9.44140625" style="45" customWidth="1"/>
    <col min="12277" max="12277" width="15.6640625" style="45" customWidth="1"/>
    <col min="12278" max="12278" width="12.33203125" style="45" customWidth="1"/>
    <col min="12279" max="12279" width="9.109375" style="45"/>
    <col min="12280" max="12280" width="16" style="45" customWidth="1"/>
    <col min="12281" max="12281" width="23.44140625" style="45" customWidth="1"/>
    <col min="12282" max="12282" width="10.44140625" style="45" customWidth="1"/>
    <col min="12283" max="12284" width="10.109375" style="45" customWidth="1"/>
    <col min="12285" max="12285" width="26.6640625" style="45" customWidth="1"/>
    <col min="12286" max="12286" width="54.33203125" style="45" customWidth="1"/>
    <col min="12287" max="12528" width="9.109375" style="45"/>
    <col min="12529" max="12529" width="8" style="45" customWidth="1"/>
    <col min="12530" max="12530" width="48.44140625" style="45" customWidth="1"/>
    <col min="12531" max="12531" width="12.6640625" style="45" customWidth="1"/>
    <col min="12532" max="12532" width="9.44140625" style="45" customWidth="1"/>
    <col min="12533" max="12533" width="15.6640625" style="45" customWidth="1"/>
    <col min="12534" max="12534" width="12.33203125" style="45" customWidth="1"/>
    <col min="12535" max="12535" width="9.109375" style="45"/>
    <col min="12536" max="12536" width="16" style="45" customWidth="1"/>
    <col min="12537" max="12537" width="23.44140625" style="45" customWidth="1"/>
    <col min="12538" max="12538" width="10.44140625" style="45" customWidth="1"/>
    <col min="12539" max="12540" width="10.109375" style="45" customWidth="1"/>
    <col min="12541" max="12541" width="26.6640625" style="45" customWidth="1"/>
    <col min="12542" max="12542" width="54.33203125" style="45" customWidth="1"/>
    <col min="12543" max="12784" width="9.109375" style="45"/>
    <col min="12785" max="12785" width="8" style="45" customWidth="1"/>
    <col min="12786" max="12786" width="48.44140625" style="45" customWidth="1"/>
    <col min="12787" max="12787" width="12.6640625" style="45" customWidth="1"/>
    <col min="12788" max="12788" width="9.44140625" style="45" customWidth="1"/>
    <col min="12789" max="12789" width="15.6640625" style="45" customWidth="1"/>
    <col min="12790" max="12790" width="12.33203125" style="45" customWidth="1"/>
    <col min="12791" max="12791" width="9.109375" style="45"/>
    <col min="12792" max="12792" width="16" style="45" customWidth="1"/>
    <col min="12793" max="12793" width="23.44140625" style="45" customWidth="1"/>
    <col min="12794" max="12794" width="10.44140625" style="45" customWidth="1"/>
    <col min="12795" max="12796" width="10.109375" style="45" customWidth="1"/>
    <col min="12797" max="12797" width="26.6640625" style="45" customWidth="1"/>
    <col min="12798" max="12798" width="54.33203125" style="45" customWidth="1"/>
    <col min="12799" max="13040" width="9.109375" style="45"/>
    <col min="13041" max="13041" width="8" style="45" customWidth="1"/>
    <col min="13042" max="13042" width="48.44140625" style="45" customWidth="1"/>
    <col min="13043" max="13043" width="12.6640625" style="45" customWidth="1"/>
    <col min="13044" max="13044" width="9.44140625" style="45" customWidth="1"/>
    <col min="13045" max="13045" width="15.6640625" style="45" customWidth="1"/>
    <col min="13046" max="13046" width="12.33203125" style="45" customWidth="1"/>
    <col min="13047" max="13047" width="9.109375" style="45"/>
    <col min="13048" max="13048" width="16" style="45" customWidth="1"/>
    <col min="13049" max="13049" width="23.44140625" style="45" customWidth="1"/>
    <col min="13050" max="13050" width="10.44140625" style="45" customWidth="1"/>
    <col min="13051" max="13052" width="10.109375" style="45" customWidth="1"/>
    <col min="13053" max="13053" width="26.6640625" style="45" customWidth="1"/>
    <col min="13054" max="13054" width="54.33203125" style="45" customWidth="1"/>
    <col min="13055" max="13296" width="9.109375" style="45"/>
    <col min="13297" max="13297" width="8" style="45" customWidth="1"/>
    <col min="13298" max="13298" width="48.44140625" style="45" customWidth="1"/>
    <col min="13299" max="13299" width="12.6640625" style="45" customWidth="1"/>
    <col min="13300" max="13300" width="9.44140625" style="45" customWidth="1"/>
    <col min="13301" max="13301" width="15.6640625" style="45" customWidth="1"/>
    <col min="13302" max="13302" width="12.33203125" style="45" customWidth="1"/>
    <col min="13303" max="13303" width="9.109375" style="45"/>
    <col min="13304" max="13304" width="16" style="45" customWidth="1"/>
    <col min="13305" max="13305" width="23.44140625" style="45" customWidth="1"/>
    <col min="13306" max="13306" width="10.44140625" style="45" customWidth="1"/>
    <col min="13307" max="13308" width="10.109375" style="45" customWidth="1"/>
    <col min="13309" max="13309" width="26.6640625" style="45" customWidth="1"/>
    <col min="13310" max="13310" width="54.33203125" style="45" customWidth="1"/>
    <col min="13311" max="13552" width="9.109375" style="45"/>
    <col min="13553" max="13553" width="8" style="45" customWidth="1"/>
    <col min="13554" max="13554" width="48.44140625" style="45" customWidth="1"/>
    <col min="13555" max="13555" width="12.6640625" style="45" customWidth="1"/>
    <col min="13556" max="13556" width="9.44140625" style="45" customWidth="1"/>
    <col min="13557" max="13557" width="15.6640625" style="45" customWidth="1"/>
    <col min="13558" max="13558" width="12.33203125" style="45" customWidth="1"/>
    <col min="13559" max="13559" width="9.109375" style="45"/>
    <col min="13560" max="13560" width="16" style="45" customWidth="1"/>
    <col min="13561" max="13561" width="23.44140625" style="45" customWidth="1"/>
    <col min="13562" max="13562" width="10.44140625" style="45" customWidth="1"/>
    <col min="13563" max="13564" width="10.109375" style="45" customWidth="1"/>
    <col min="13565" max="13565" width="26.6640625" style="45" customWidth="1"/>
    <col min="13566" max="13566" width="54.33203125" style="45" customWidth="1"/>
    <col min="13567" max="13808" width="9.109375" style="45"/>
    <col min="13809" max="13809" width="8" style="45" customWidth="1"/>
    <col min="13810" max="13810" width="48.44140625" style="45" customWidth="1"/>
    <col min="13811" max="13811" width="12.6640625" style="45" customWidth="1"/>
    <col min="13812" max="13812" width="9.44140625" style="45" customWidth="1"/>
    <col min="13813" max="13813" width="15.6640625" style="45" customWidth="1"/>
    <col min="13814" max="13814" width="12.33203125" style="45" customWidth="1"/>
    <col min="13815" max="13815" width="9.109375" style="45"/>
    <col min="13816" max="13816" width="16" style="45" customWidth="1"/>
    <col min="13817" max="13817" width="23.44140625" style="45" customWidth="1"/>
    <col min="13818" max="13818" width="10.44140625" style="45" customWidth="1"/>
    <col min="13819" max="13820" width="10.109375" style="45" customWidth="1"/>
    <col min="13821" max="13821" width="26.6640625" style="45" customWidth="1"/>
    <col min="13822" max="13822" width="54.33203125" style="45" customWidth="1"/>
    <col min="13823" max="14064" width="9.109375" style="45"/>
    <col min="14065" max="14065" width="8" style="45" customWidth="1"/>
    <col min="14066" max="14066" width="48.44140625" style="45" customWidth="1"/>
    <col min="14067" max="14067" width="12.6640625" style="45" customWidth="1"/>
    <col min="14068" max="14068" width="9.44140625" style="45" customWidth="1"/>
    <col min="14069" max="14069" width="15.6640625" style="45" customWidth="1"/>
    <col min="14070" max="14070" width="12.33203125" style="45" customWidth="1"/>
    <col min="14071" max="14071" width="9.109375" style="45"/>
    <col min="14072" max="14072" width="16" style="45" customWidth="1"/>
    <col min="14073" max="14073" width="23.44140625" style="45" customWidth="1"/>
    <col min="14074" max="14074" width="10.44140625" style="45" customWidth="1"/>
    <col min="14075" max="14076" width="10.109375" style="45" customWidth="1"/>
    <col min="14077" max="14077" width="26.6640625" style="45" customWidth="1"/>
    <col min="14078" max="14078" width="54.33203125" style="45" customWidth="1"/>
    <col min="14079" max="14320" width="9.109375" style="45"/>
    <col min="14321" max="14321" width="8" style="45" customWidth="1"/>
    <col min="14322" max="14322" width="48.44140625" style="45" customWidth="1"/>
    <col min="14323" max="14323" width="12.6640625" style="45" customWidth="1"/>
    <col min="14324" max="14324" width="9.44140625" style="45" customWidth="1"/>
    <col min="14325" max="14325" width="15.6640625" style="45" customWidth="1"/>
    <col min="14326" max="14326" width="12.33203125" style="45" customWidth="1"/>
    <col min="14327" max="14327" width="9.109375" style="45"/>
    <col min="14328" max="14328" width="16" style="45" customWidth="1"/>
    <col min="14329" max="14329" width="23.44140625" style="45" customWidth="1"/>
    <col min="14330" max="14330" width="10.44140625" style="45" customWidth="1"/>
    <col min="14331" max="14332" width="10.109375" style="45" customWidth="1"/>
    <col min="14333" max="14333" width="26.6640625" style="45" customWidth="1"/>
    <col min="14334" max="14334" width="54.33203125" style="45" customWidth="1"/>
    <col min="14335" max="14576" width="9.109375" style="45"/>
    <col min="14577" max="14577" width="8" style="45" customWidth="1"/>
    <col min="14578" max="14578" width="48.44140625" style="45" customWidth="1"/>
    <col min="14579" max="14579" width="12.6640625" style="45" customWidth="1"/>
    <col min="14580" max="14580" width="9.44140625" style="45" customWidth="1"/>
    <col min="14581" max="14581" width="15.6640625" style="45" customWidth="1"/>
    <col min="14582" max="14582" width="12.33203125" style="45" customWidth="1"/>
    <col min="14583" max="14583" width="9.109375" style="45"/>
    <col min="14584" max="14584" width="16" style="45" customWidth="1"/>
    <col min="14585" max="14585" width="23.44140625" style="45" customWidth="1"/>
    <col min="14586" max="14586" width="10.44140625" style="45" customWidth="1"/>
    <col min="14587" max="14588" width="10.109375" style="45" customWidth="1"/>
    <col min="14589" max="14589" width="26.6640625" style="45" customWidth="1"/>
    <col min="14590" max="14590" width="54.33203125" style="45" customWidth="1"/>
    <col min="14591" max="14832" width="9.109375" style="45"/>
    <col min="14833" max="14833" width="8" style="45" customWidth="1"/>
    <col min="14834" max="14834" width="48.44140625" style="45" customWidth="1"/>
    <col min="14835" max="14835" width="12.6640625" style="45" customWidth="1"/>
    <col min="14836" max="14836" width="9.44140625" style="45" customWidth="1"/>
    <col min="14837" max="14837" width="15.6640625" style="45" customWidth="1"/>
    <col min="14838" max="14838" width="12.33203125" style="45" customWidth="1"/>
    <col min="14839" max="14839" width="9.109375" style="45"/>
    <col min="14840" max="14840" width="16" style="45" customWidth="1"/>
    <col min="14841" max="14841" width="23.44140625" style="45" customWidth="1"/>
    <col min="14842" max="14842" width="10.44140625" style="45" customWidth="1"/>
    <col min="14843" max="14844" width="10.109375" style="45" customWidth="1"/>
    <col min="14845" max="14845" width="26.6640625" style="45" customWidth="1"/>
    <col min="14846" max="14846" width="54.33203125" style="45" customWidth="1"/>
    <col min="14847" max="15088" width="9.109375" style="45"/>
    <col min="15089" max="15089" width="8" style="45" customWidth="1"/>
    <col min="15090" max="15090" width="48.44140625" style="45" customWidth="1"/>
    <col min="15091" max="15091" width="12.6640625" style="45" customWidth="1"/>
    <col min="15092" max="15092" width="9.44140625" style="45" customWidth="1"/>
    <col min="15093" max="15093" width="15.6640625" style="45" customWidth="1"/>
    <col min="15094" max="15094" width="12.33203125" style="45" customWidth="1"/>
    <col min="15095" max="15095" width="9.109375" style="45"/>
    <col min="15096" max="15096" width="16" style="45" customWidth="1"/>
    <col min="15097" max="15097" width="23.44140625" style="45" customWidth="1"/>
    <col min="15098" max="15098" width="10.44140625" style="45" customWidth="1"/>
    <col min="15099" max="15100" width="10.109375" style="45" customWidth="1"/>
    <col min="15101" max="15101" width="26.6640625" style="45" customWidth="1"/>
    <col min="15102" max="15102" width="54.33203125" style="45" customWidth="1"/>
    <col min="15103" max="15344" width="9.109375" style="45"/>
    <col min="15345" max="15345" width="8" style="45" customWidth="1"/>
    <col min="15346" max="15346" width="48.44140625" style="45" customWidth="1"/>
    <col min="15347" max="15347" width="12.6640625" style="45" customWidth="1"/>
    <col min="15348" max="15348" width="9.44140625" style="45" customWidth="1"/>
    <col min="15349" max="15349" width="15.6640625" style="45" customWidth="1"/>
    <col min="15350" max="15350" width="12.33203125" style="45" customWidth="1"/>
    <col min="15351" max="15351" width="9.109375" style="45"/>
    <col min="15352" max="15352" width="16" style="45" customWidth="1"/>
    <col min="15353" max="15353" width="23.44140625" style="45" customWidth="1"/>
    <col min="15354" max="15354" width="10.44140625" style="45" customWidth="1"/>
    <col min="15355" max="15356" width="10.109375" style="45" customWidth="1"/>
    <col min="15357" max="15357" width="26.6640625" style="45" customWidth="1"/>
    <col min="15358" max="15358" width="54.33203125" style="45" customWidth="1"/>
    <col min="15359" max="15600" width="9.109375" style="45"/>
    <col min="15601" max="15601" width="8" style="45" customWidth="1"/>
    <col min="15602" max="15602" width="48.44140625" style="45" customWidth="1"/>
    <col min="15603" max="15603" width="12.6640625" style="45" customWidth="1"/>
    <col min="15604" max="15604" width="9.44140625" style="45" customWidth="1"/>
    <col min="15605" max="15605" width="15.6640625" style="45" customWidth="1"/>
    <col min="15606" max="15606" width="12.33203125" style="45" customWidth="1"/>
    <col min="15607" max="15607" width="9.109375" style="45"/>
    <col min="15608" max="15608" width="16" style="45" customWidth="1"/>
    <col min="15609" max="15609" width="23.44140625" style="45" customWidth="1"/>
    <col min="15610" max="15610" width="10.44140625" style="45" customWidth="1"/>
    <col min="15611" max="15612" width="10.109375" style="45" customWidth="1"/>
    <col min="15613" max="15613" width="26.6640625" style="45" customWidth="1"/>
    <col min="15614" max="15614" width="54.33203125" style="45" customWidth="1"/>
    <col min="15615" max="15856" width="9.109375" style="45"/>
    <col min="15857" max="15857" width="8" style="45" customWidth="1"/>
    <col min="15858" max="15858" width="48.44140625" style="45" customWidth="1"/>
    <col min="15859" max="15859" width="12.6640625" style="45" customWidth="1"/>
    <col min="15860" max="15860" width="9.44140625" style="45" customWidth="1"/>
    <col min="15861" max="15861" width="15.6640625" style="45" customWidth="1"/>
    <col min="15862" max="15862" width="12.33203125" style="45" customWidth="1"/>
    <col min="15863" max="15863" width="9.109375" style="45"/>
    <col min="15864" max="15864" width="16" style="45" customWidth="1"/>
    <col min="15865" max="15865" width="23.44140625" style="45" customWidth="1"/>
    <col min="15866" max="15866" width="10.44140625" style="45" customWidth="1"/>
    <col min="15867" max="15868" width="10.109375" style="45" customWidth="1"/>
    <col min="15869" max="15869" width="26.6640625" style="45" customWidth="1"/>
    <col min="15870" max="15870" width="54.33203125" style="45" customWidth="1"/>
    <col min="15871" max="16112" width="9.109375" style="45"/>
    <col min="16113" max="16113" width="8" style="45" customWidth="1"/>
    <col min="16114" max="16114" width="48.44140625" style="45" customWidth="1"/>
    <col min="16115" max="16115" width="12.6640625" style="45" customWidth="1"/>
    <col min="16116" max="16116" width="9.44140625" style="45" customWidth="1"/>
    <col min="16117" max="16117" width="15.6640625" style="45" customWidth="1"/>
    <col min="16118" max="16118" width="12.33203125" style="45" customWidth="1"/>
    <col min="16119" max="16119" width="9.109375" style="45"/>
    <col min="16120" max="16120" width="16" style="45" customWidth="1"/>
    <col min="16121" max="16121" width="23.44140625" style="45" customWidth="1"/>
    <col min="16122" max="16122" width="10.44140625" style="45" customWidth="1"/>
    <col min="16123" max="16124" width="10.109375" style="45" customWidth="1"/>
    <col min="16125" max="16125" width="26.6640625" style="45" customWidth="1"/>
    <col min="16126" max="16126" width="54.33203125" style="45" customWidth="1"/>
    <col min="16127" max="16384" width="9.109375" style="45"/>
  </cols>
  <sheetData>
    <row r="1" spans="1:11" ht="15" customHeight="1">
      <c r="A1" s="192" t="s">
        <v>6</v>
      </c>
      <c r="B1" s="303" t="s">
        <v>271</v>
      </c>
      <c r="C1" s="303"/>
      <c r="D1" s="303"/>
      <c r="E1" s="193"/>
      <c r="F1" s="193"/>
      <c r="G1" s="193"/>
      <c r="H1" s="193"/>
      <c r="I1" s="193"/>
      <c r="J1" s="193"/>
      <c r="K1" s="193"/>
    </row>
    <row r="2" spans="1:11" ht="15" customHeight="1">
      <c r="A2" s="194"/>
      <c r="B2" s="194"/>
      <c r="C2" s="193"/>
      <c r="D2" s="195"/>
      <c r="E2" s="193"/>
      <c r="F2" s="193"/>
      <c r="G2" s="193"/>
      <c r="H2" s="193"/>
      <c r="I2" s="193"/>
      <c r="J2" s="193"/>
      <c r="K2" s="193"/>
    </row>
    <row r="3" spans="1:11" ht="15" customHeight="1">
      <c r="A3" s="103" t="s">
        <v>182</v>
      </c>
      <c r="B3" s="221" t="s">
        <v>35</v>
      </c>
      <c r="C3" s="222"/>
      <c r="D3" s="223"/>
      <c r="E3" s="193"/>
      <c r="F3" s="193"/>
      <c r="G3" s="193"/>
      <c r="H3" s="193"/>
      <c r="I3" s="193"/>
      <c r="J3" s="193"/>
      <c r="K3" s="193"/>
    </row>
    <row r="4" spans="1:11" ht="15" customHeight="1">
      <c r="A4" s="103" t="s">
        <v>183</v>
      </c>
      <c r="B4" s="298"/>
      <c r="C4" s="105"/>
      <c r="D4" s="122"/>
      <c r="E4" s="193"/>
      <c r="F4" s="193"/>
      <c r="G4" s="193"/>
      <c r="H4" s="193"/>
      <c r="I4" s="193"/>
      <c r="J4" s="193"/>
      <c r="K4" s="193"/>
    </row>
    <row r="5" spans="1:11" ht="15" customHeight="1">
      <c r="A5" s="196" t="s">
        <v>184</v>
      </c>
      <c r="B5" s="291"/>
      <c r="C5" s="224"/>
      <c r="D5" s="225"/>
      <c r="E5" s="193"/>
      <c r="F5" s="193"/>
      <c r="G5" s="193"/>
      <c r="H5" s="193"/>
      <c r="I5" s="193"/>
      <c r="J5" s="193"/>
      <c r="K5" s="193"/>
    </row>
    <row r="6" spans="1:11" ht="15" customHeight="1">
      <c r="A6" s="196" t="s">
        <v>272</v>
      </c>
      <c r="B6" s="292"/>
      <c r="C6" s="105"/>
      <c r="D6" s="122"/>
      <c r="E6" s="193"/>
      <c r="F6" s="193"/>
      <c r="G6" s="193"/>
      <c r="H6" s="193"/>
      <c r="I6" s="193"/>
      <c r="J6" s="193"/>
      <c r="K6" s="193"/>
    </row>
    <row r="7" spans="1:11" ht="15" customHeight="1">
      <c r="A7" s="196" t="s">
        <v>273</v>
      </c>
      <c r="B7" s="104" t="s">
        <v>124</v>
      </c>
      <c r="C7" s="105"/>
      <c r="D7" s="122"/>
      <c r="E7" s="193"/>
      <c r="F7" s="193"/>
      <c r="G7" s="193"/>
      <c r="H7" s="193"/>
      <c r="I7" s="193"/>
      <c r="J7" s="193"/>
      <c r="K7" s="193"/>
    </row>
    <row r="8" spans="1:11" ht="15" customHeight="1">
      <c r="A8" s="196" t="s">
        <v>187</v>
      </c>
      <c r="B8" s="293"/>
      <c r="C8" s="105"/>
      <c r="D8" s="122"/>
      <c r="E8" s="193"/>
      <c r="F8" s="197"/>
      <c r="G8" s="193"/>
      <c r="H8" s="193"/>
      <c r="I8" s="193"/>
      <c r="J8" s="193"/>
      <c r="K8" s="193"/>
    </row>
    <row r="9" spans="1:11" ht="15" customHeight="1">
      <c r="A9" s="114"/>
      <c r="B9" s="114"/>
      <c r="C9" s="115"/>
      <c r="D9" s="198"/>
      <c r="E9" s="193"/>
      <c r="F9" s="193"/>
      <c r="G9" s="193"/>
      <c r="H9" s="193"/>
      <c r="I9" s="193"/>
      <c r="J9" s="193"/>
      <c r="K9" s="193"/>
    </row>
    <row r="10" spans="1:11" ht="15" customHeight="1">
      <c r="A10" s="199">
        <v>5</v>
      </c>
      <c r="B10" s="200" t="s">
        <v>14</v>
      </c>
      <c r="C10" s="199" t="s">
        <v>173</v>
      </c>
      <c r="D10" s="199" t="s">
        <v>115</v>
      </c>
      <c r="E10" s="193"/>
      <c r="F10" s="193"/>
      <c r="G10" s="193"/>
      <c r="H10" s="193"/>
      <c r="I10" s="193"/>
      <c r="J10" s="193"/>
      <c r="K10" s="193"/>
    </row>
    <row r="11" spans="1:11" ht="15" customHeight="1">
      <c r="A11" s="121"/>
      <c r="B11" s="106"/>
      <c r="C11" s="106"/>
      <c r="D11" s="201"/>
      <c r="E11" s="193"/>
      <c r="F11" s="193"/>
      <c r="G11" s="193"/>
      <c r="H11" s="193"/>
      <c r="I11" s="193"/>
      <c r="J11" s="193"/>
      <c r="K11" s="193"/>
    </row>
    <row r="12" spans="1:11" ht="15" customHeight="1">
      <c r="A12" s="48" t="s">
        <v>189</v>
      </c>
      <c r="B12" s="116" t="s">
        <v>190</v>
      </c>
      <c r="C12" s="117">
        <f>SUM(C13:C21)</f>
        <v>0</v>
      </c>
      <c r="D12" s="117">
        <f>SUM(D13:D21)</f>
        <v>0</v>
      </c>
      <c r="E12" s="115"/>
      <c r="F12" s="115"/>
      <c r="G12" s="115"/>
      <c r="H12" s="115"/>
      <c r="I12" s="115"/>
      <c r="J12" s="115"/>
      <c r="K12" s="115"/>
    </row>
    <row r="13" spans="1:11" ht="15" customHeight="1">
      <c r="A13" s="16" t="s">
        <v>191</v>
      </c>
      <c r="B13" s="102" t="s">
        <v>192</v>
      </c>
      <c r="C13" s="294"/>
      <c r="D13" s="118">
        <f>ROUND(($B$8*C13/100),2)</f>
        <v>0</v>
      </c>
      <c r="E13" s="115"/>
      <c r="F13" s="115"/>
      <c r="G13" s="115"/>
      <c r="H13" s="115"/>
      <c r="I13" s="115"/>
      <c r="J13" s="115"/>
      <c r="K13" s="115"/>
    </row>
    <row r="14" spans="1:11" ht="15" customHeight="1">
      <c r="A14" s="16" t="s">
        <v>193</v>
      </c>
      <c r="B14" s="102" t="s">
        <v>194</v>
      </c>
      <c r="C14" s="294"/>
      <c r="D14" s="118">
        <f t="shared" ref="D14:D21" si="0">ROUND(($B$8*C14/100),2)</f>
        <v>0</v>
      </c>
      <c r="E14" s="115"/>
      <c r="F14" s="115"/>
      <c r="G14" s="115"/>
      <c r="H14" s="115"/>
      <c r="I14" s="115"/>
      <c r="J14" s="115"/>
      <c r="K14" s="115"/>
    </row>
    <row r="15" spans="1:11" ht="15" customHeight="1">
      <c r="A15" s="16" t="s">
        <v>195</v>
      </c>
      <c r="B15" s="102" t="s">
        <v>196</v>
      </c>
      <c r="C15" s="294"/>
      <c r="D15" s="118">
        <f t="shared" si="0"/>
        <v>0</v>
      </c>
      <c r="E15" s="115"/>
      <c r="F15" s="115"/>
      <c r="G15" s="115"/>
      <c r="H15" s="115"/>
      <c r="I15" s="115"/>
      <c r="J15" s="115"/>
      <c r="K15" s="115"/>
    </row>
    <row r="16" spans="1:11" ht="15" customHeight="1">
      <c r="A16" s="16" t="s">
        <v>197</v>
      </c>
      <c r="B16" s="102" t="s">
        <v>198</v>
      </c>
      <c r="C16" s="294"/>
      <c r="D16" s="118">
        <f t="shared" si="0"/>
        <v>0</v>
      </c>
      <c r="E16" s="115"/>
      <c r="F16" s="115"/>
      <c r="G16" s="115"/>
      <c r="H16" s="115"/>
      <c r="I16" s="115"/>
      <c r="J16" s="115"/>
      <c r="K16" s="115"/>
    </row>
    <row r="17" spans="1:11" ht="15" customHeight="1">
      <c r="A17" s="16" t="s">
        <v>199</v>
      </c>
      <c r="B17" s="102" t="s">
        <v>200</v>
      </c>
      <c r="C17" s="294"/>
      <c r="D17" s="118">
        <f t="shared" si="0"/>
        <v>0</v>
      </c>
      <c r="E17" s="115"/>
      <c r="F17" s="115"/>
      <c r="G17" s="115"/>
      <c r="H17" s="115"/>
      <c r="I17" s="115"/>
      <c r="J17" s="115"/>
      <c r="K17" s="115"/>
    </row>
    <row r="18" spans="1:11" ht="15" customHeight="1">
      <c r="A18" s="16" t="s">
        <v>201</v>
      </c>
      <c r="B18" s="102" t="s">
        <v>202</v>
      </c>
      <c r="C18" s="294"/>
      <c r="D18" s="118">
        <f t="shared" si="0"/>
        <v>0</v>
      </c>
      <c r="E18" s="115"/>
      <c r="F18" s="115"/>
      <c r="G18" s="115"/>
      <c r="H18" s="115"/>
      <c r="I18" s="115"/>
      <c r="J18" s="115"/>
      <c r="K18" s="115"/>
    </row>
    <row r="19" spans="1:11" ht="15" customHeight="1">
      <c r="A19" s="16" t="s">
        <v>203</v>
      </c>
      <c r="B19" s="102" t="s">
        <v>204</v>
      </c>
      <c r="C19" s="294"/>
      <c r="D19" s="118">
        <f t="shared" si="0"/>
        <v>0</v>
      </c>
      <c r="E19" s="115"/>
      <c r="F19" s="115"/>
      <c r="G19" s="115"/>
      <c r="H19" s="115"/>
      <c r="I19" s="115"/>
      <c r="J19" s="115"/>
      <c r="K19" s="115"/>
    </row>
    <row r="20" spans="1:11" ht="15" customHeight="1">
      <c r="A20" s="16" t="s">
        <v>205</v>
      </c>
      <c r="B20" s="102" t="s">
        <v>206</v>
      </c>
      <c r="C20" s="294"/>
      <c r="D20" s="118">
        <f t="shared" si="0"/>
        <v>0</v>
      </c>
      <c r="E20" s="115"/>
      <c r="F20" s="115"/>
      <c r="G20" s="115"/>
      <c r="H20" s="115"/>
      <c r="I20" s="115"/>
      <c r="J20" s="115"/>
      <c r="K20" s="115"/>
    </row>
    <row r="21" spans="1:11" ht="15" customHeight="1">
      <c r="A21" s="16" t="s">
        <v>207</v>
      </c>
      <c r="B21" s="102" t="s">
        <v>208</v>
      </c>
      <c r="C21" s="294"/>
      <c r="D21" s="118">
        <f t="shared" si="0"/>
        <v>0</v>
      </c>
      <c r="E21" s="115"/>
      <c r="F21" s="115"/>
      <c r="G21" s="115"/>
      <c r="H21" s="115"/>
      <c r="I21" s="115"/>
      <c r="J21" s="115"/>
      <c r="K21" s="115"/>
    </row>
    <row r="22" spans="1:11" ht="15" customHeight="1">
      <c r="A22" s="114"/>
      <c r="B22" s="106"/>
      <c r="C22" s="106"/>
      <c r="D22" s="201"/>
      <c r="E22" s="193"/>
      <c r="F22" s="193"/>
      <c r="G22" s="193"/>
      <c r="H22" s="193"/>
      <c r="I22" s="193"/>
      <c r="J22" s="193"/>
      <c r="K22" s="193"/>
    </row>
    <row r="23" spans="1:11" ht="15" customHeight="1">
      <c r="A23" s="48" t="s">
        <v>209</v>
      </c>
      <c r="B23" s="116" t="s">
        <v>210</v>
      </c>
      <c r="C23" s="117">
        <f>SUM(C24:C30)</f>
        <v>0</v>
      </c>
      <c r="D23" s="117">
        <f>SUM(D24:D30)</f>
        <v>0</v>
      </c>
      <c r="E23" s="115"/>
      <c r="F23" s="115"/>
      <c r="G23" s="115"/>
      <c r="H23" s="115"/>
      <c r="I23" s="115"/>
      <c r="J23" s="115"/>
      <c r="K23" s="115"/>
    </row>
    <row r="24" spans="1:11" ht="15" customHeight="1">
      <c r="A24" s="16" t="s">
        <v>211</v>
      </c>
      <c r="B24" s="102" t="s">
        <v>212</v>
      </c>
      <c r="C24" s="294"/>
      <c r="D24" s="118">
        <f>ROUND(($B$8*C24/100),2)</f>
        <v>0</v>
      </c>
      <c r="E24" s="115"/>
      <c r="F24" s="115"/>
      <c r="G24" s="115"/>
      <c r="H24" s="115"/>
      <c r="I24" s="115"/>
      <c r="J24" s="115"/>
      <c r="K24" s="115"/>
    </row>
    <row r="25" spans="1:11" ht="15" customHeight="1">
      <c r="A25" s="16" t="s">
        <v>213</v>
      </c>
      <c r="B25" s="102" t="s">
        <v>214</v>
      </c>
      <c r="C25" s="294"/>
      <c r="D25" s="118">
        <f t="shared" ref="D25:D30" si="1">ROUND(($B$8*C25/100),2)</f>
        <v>0</v>
      </c>
      <c r="E25" s="115"/>
      <c r="F25" s="115"/>
      <c r="G25" s="115"/>
      <c r="H25" s="115"/>
      <c r="I25" s="115"/>
      <c r="J25" s="115"/>
      <c r="K25" s="115"/>
    </row>
    <row r="26" spans="1:11" ht="15" customHeight="1">
      <c r="A26" s="16" t="s">
        <v>215</v>
      </c>
      <c r="B26" s="102" t="s">
        <v>216</v>
      </c>
      <c r="C26" s="294"/>
      <c r="D26" s="118">
        <f t="shared" si="1"/>
        <v>0</v>
      </c>
      <c r="E26" s="115"/>
      <c r="F26" s="115"/>
      <c r="G26" s="115"/>
      <c r="H26" s="115"/>
      <c r="I26" s="202"/>
      <c r="J26" s="115"/>
      <c r="K26" s="115"/>
    </row>
    <row r="27" spans="1:11" ht="15" customHeight="1">
      <c r="A27" s="16" t="s">
        <v>217</v>
      </c>
      <c r="B27" s="102" t="s">
        <v>218</v>
      </c>
      <c r="C27" s="294"/>
      <c r="D27" s="118">
        <f t="shared" si="1"/>
        <v>0</v>
      </c>
      <c r="E27" s="115"/>
      <c r="F27" s="115"/>
      <c r="G27" s="115"/>
      <c r="H27" s="115"/>
      <c r="I27" s="115"/>
      <c r="J27" s="115"/>
      <c r="K27" s="115"/>
    </row>
    <row r="28" spans="1:11" ht="15" customHeight="1">
      <c r="A28" s="16" t="s">
        <v>219</v>
      </c>
      <c r="B28" s="102" t="s">
        <v>220</v>
      </c>
      <c r="C28" s="294"/>
      <c r="D28" s="118">
        <f t="shared" si="1"/>
        <v>0</v>
      </c>
      <c r="E28" s="115"/>
      <c r="F28" s="115"/>
      <c r="G28" s="115"/>
      <c r="H28" s="115"/>
      <c r="I28" s="115"/>
      <c r="J28" s="115"/>
      <c r="K28" s="115"/>
    </row>
    <row r="29" spans="1:11" ht="15" customHeight="1">
      <c r="A29" s="16" t="s">
        <v>221</v>
      </c>
      <c r="B29" s="102" t="s">
        <v>222</v>
      </c>
      <c r="C29" s="294"/>
      <c r="D29" s="118">
        <f t="shared" si="1"/>
        <v>0</v>
      </c>
      <c r="E29" s="115"/>
      <c r="F29" s="115"/>
      <c r="G29" s="115"/>
      <c r="H29" s="115"/>
      <c r="I29" s="115"/>
      <c r="J29" s="115"/>
      <c r="K29" s="115"/>
    </row>
    <row r="30" spans="1:11" ht="15" customHeight="1">
      <c r="A30" s="16" t="s">
        <v>223</v>
      </c>
      <c r="B30" s="102" t="s">
        <v>224</v>
      </c>
      <c r="C30" s="294"/>
      <c r="D30" s="118">
        <f t="shared" si="1"/>
        <v>0</v>
      </c>
      <c r="E30" s="115"/>
      <c r="F30" s="115"/>
      <c r="G30" s="115"/>
      <c r="H30" s="115"/>
      <c r="I30" s="115"/>
      <c r="J30" s="115"/>
      <c r="K30" s="115"/>
    </row>
    <row r="31" spans="1:11" ht="15" customHeight="1">
      <c r="A31" s="114"/>
      <c r="B31" s="106"/>
      <c r="C31" s="106"/>
      <c r="D31" s="201"/>
      <c r="E31" s="193"/>
      <c r="F31" s="193"/>
      <c r="G31" s="193"/>
      <c r="H31" s="193"/>
      <c r="I31" s="193"/>
      <c r="J31" s="193"/>
      <c r="K31" s="193"/>
    </row>
    <row r="32" spans="1:11" ht="15" customHeight="1">
      <c r="A32" s="48" t="s">
        <v>225</v>
      </c>
      <c r="B32" s="116" t="s">
        <v>226</v>
      </c>
      <c r="C32" s="117">
        <f>SUM(C33:C37)</f>
        <v>0</v>
      </c>
      <c r="D32" s="117">
        <f>SUM(D33:D37)</f>
        <v>0</v>
      </c>
      <c r="E32" s="115"/>
      <c r="F32" s="115"/>
      <c r="G32" s="115"/>
      <c r="H32" s="115"/>
      <c r="I32" s="115"/>
      <c r="J32" s="115"/>
      <c r="K32" s="115"/>
    </row>
    <row r="33" spans="1:11" ht="15" customHeight="1">
      <c r="A33" s="16" t="s">
        <v>227</v>
      </c>
      <c r="B33" s="102" t="s">
        <v>228</v>
      </c>
      <c r="C33" s="294"/>
      <c r="D33" s="118">
        <f>ROUND(($B$8*C33/100),2)</f>
        <v>0</v>
      </c>
      <c r="E33" s="115"/>
      <c r="F33" s="115"/>
      <c r="G33" s="115"/>
      <c r="H33" s="115"/>
      <c r="I33" s="115"/>
      <c r="J33" s="115"/>
      <c r="K33" s="115"/>
    </row>
    <row r="34" spans="1:11" ht="15" customHeight="1">
      <c r="A34" s="16" t="s">
        <v>229</v>
      </c>
      <c r="B34" s="102" t="s">
        <v>230</v>
      </c>
      <c r="C34" s="294"/>
      <c r="D34" s="118">
        <f t="shared" ref="D34:D37" si="2">ROUND(($B$8*C34/100),2)</f>
        <v>0</v>
      </c>
      <c r="E34" s="115"/>
      <c r="F34" s="115"/>
      <c r="G34" s="115"/>
      <c r="H34" s="115"/>
      <c r="I34" s="115"/>
      <c r="J34" s="115"/>
      <c r="K34" s="115"/>
    </row>
    <row r="35" spans="1:11" ht="15" customHeight="1">
      <c r="A35" s="16" t="s">
        <v>231</v>
      </c>
      <c r="B35" s="102" t="s">
        <v>232</v>
      </c>
      <c r="C35" s="294"/>
      <c r="D35" s="118">
        <f t="shared" si="2"/>
        <v>0</v>
      </c>
      <c r="E35" s="115"/>
      <c r="F35" s="115"/>
      <c r="G35" s="115"/>
      <c r="H35" s="115"/>
      <c r="I35" s="115"/>
      <c r="J35" s="115"/>
      <c r="K35" s="115"/>
    </row>
    <row r="36" spans="1:11" ht="15" customHeight="1">
      <c r="A36" s="16" t="s">
        <v>233</v>
      </c>
      <c r="B36" s="102" t="s">
        <v>234</v>
      </c>
      <c r="C36" s="294"/>
      <c r="D36" s="118">
        <f t="shared" si="2"/>
        <v>0</v>
      </c>
      <c r="E36" s="115"/>
      <c r="F36" s="115"/>
      <c r="G36" s="115"/>
      <c r="H36" s="115"/>
      <c r="I36" s="115"/>
      <c r="J36" s="115"/>
      <c r="K36" s="115"/>
    </row>
    <row r="37" spans="1:11" ht="15" customHeight="1">
      <c r="A37" s="16" t="s">
        <v>235</v>
      </c>
      <c r="B37" s="102" t="s">
        <v>236</v>
      </c>
      <c r="C37" s="294"/>
      <c r="D37" s="118">
        <f t="shared" si="2"/>
        <v>0</v>
      </c>
      <c r="E37" s="115"/>
      <c r="F37" s="115"/>
      <c r="G37" s="115"/>
      <c r="H37" s="115"/>
      <c r="I37" s="115"/>
      <c r="J37" s="115"/>
      <c r="K37" s="115"/>
    </row>
    <row r="38" spans="1:11" ht="15" customHeight="1">
      <c r="A38" s="114"/>
      <c r="B38" s="106"/>
      <c r="C38" s="106"/>
      <c r="D38" s="201"/>
      <c r="E38" s="193"/>
      <c r="F38" s="193"/>
      <c r="G38" s="193"/>
      <c r="H38" s="193"/>
      <c r="I38" s="193"/>
      <c r="J38" s="193"/>
      <c r="K38" s="193"/>
    </row>
    <row r="39" spans="1:11" ht="15" customHeight="1">
      <c r="A39" s="48" t="s">
        <v>237</v>
      </c>
      <c r="B39" s="116" t="s">
        <v>238</v>
      </c>
      <c r="C39" s="117">
        <f>SUM(C40:C41)</f>
        <v>0</v>
      </c>
      <c r="D39" s="117">
        <f>SUM(D40:D41)</f>
        <v>0</v>
      </c>
      <c r="E39" s="115"/>
      <c r="F39" s="115"/>
      <c r="G39" s="115"/>
      <c r="H39" s="115"/>
      <c r="I39" s="115"/>
      <c r="J39" s="115"/>
      <c r="K39" s="115"/>
    </row>
    <row r="40" spans="1:11" ht="15" customHeight="1">
      <c r="A40" s="16" t="s">
        <v>239</v>
      </c>
      <c r="B40" s="102" t="s">
        <v>240</v>
      </c>
      <c r="C40" s="295"/>
      <c r="D40" s="118">
        <f>ROUND(($B$8*C40/100),2)</f>
        <v>0</v>
      </c>
      <c r="E40" s="202"/>
      <c r="F40" s="115"/>
      <c r="G40" s="115"/>
      <c r="H40" s="115"/>
      <c r="I40" s="115"/>
      <c r="J40" s="115"/>
      <c r="K40" s="115"/>
    </row>
    <row r="41" spans="1:11" ht="27.6">
      <c r="A41" s="16" t="s">
        <v>241</v>
      </c>
      <c r="B41" s="100" t="s">
        <v>242</v>
      </c>
      <c r="C41" s="295"/>
      <c r="D41" s="118">
        <f>ROUND(($B$8*C41/100),2)</f>
        <v>0</v>
      </c>
      <c r="E41" s="202"/>
      <c r="F41" s="115"/>
      <c r="G41" s="115"/>
      <c r="H41" s="115"/>
      <c r="I41" s="115"/>
      <c r="J41" s="202"/>
      <c r="K41" s="115"/>
    </row>
    <row r="42" spans="1:11" ht="15" customHeight="1">
      <c r="A42" s="111"/>
      <c r="B42" s="106"/>
      <c r="C42" s="106"/>
      <c r="D42" s="201"/>
      <c r="E42" s="193"/>
      <c r="F42" s="193"/>
      <c r="G42" s="193"/>
      <c r="H42" s="193"/>
      <c r="I42" s="115"/>
      <c r="J42" s="202"/>
      <c r="K42" s="193"/>
    </row>
    <row r="43" spans="1:11" ht="15" customHeight="1">
      <c r="A43" s="304" t="s">
        <v>243</v>
      </c>
      <c r="B43" s="305"/>
      <c r="C43" s="117">
        <f>C12+C23+C32+C39</f>
        <v>0</v>
      </c>
      <c r="D43" s="117">
        <f>D12+D23+D32+D39</f>
        <v>0</v>
      </c>
      <c r="E43" s="115"/>
      <c r="F43" s="115"/>
      <c r="G43" s="115"/>
      <c r="H43" s="115"/>
      <c r="I43" s="115"/>
      <c r="J43" s="115"/>
      <c r="K43" s="115"/>
    </row>
    <row r="44" spans="1:11" ht="15" customHeight="1">
      <c r="A44" s="15"/>
      <c r="B44" s="15"/>
      <c r="C44" s="113"/>
      <c r="D44" s="15"/>
      <c r="E44" s="115"/>
      <c r="F44" s="115"/>
      <c r="G44" s="115"/>
      <c r="H44" s="115"/>
      <c r="I44" s="115"/>
      <c r="J44" s="115"/>
      <c r="K44" s="115"/>
    </row>
    <row r="45" spans="1:11" ht="15" customHeight="1">
      <c r="A45" s="226">
        <v>6</v>
      </c>
      <c r="B45" s="204" t="s">
        <v>244</v>
      </c>
      <c r="C45" s="205" t="s">
        <v>173</v>
      </c>
      <c r="D45" s="205" t="s">
        <v>115</v>
      </c>
      <c r="E45" s="115"/>
      <c r="F45" s="115"/>
      <c r="G45" s="115"/>
      <c r="H45" s="115"/>
      <c r="I45" s="115"/>
      <c r="J45" s="115"/>
      <c r="K45" s="115"/>
    </row>
    <row r="46" spans="1:11" ht="15" customHeight="1">
      <c r="A46" s="16" t="s">
        <v>245</v>
      </c>
      <c r="B46" s="206" t="s">
        <v>246</v>
      </c>
      <c r="C46" s="207" t="e">
        <f>ROUND((D46/$B$8),4)*100</f>
        <v>#DIV/0!</v>
      </c>
      <c r="D46" s="296"/>
      <c r="E46" s="202"/>
      <c r="F46" s="115"/>
      <c r="G46" s="115"/>
      <c r="H46" s="115"/>
      <c r="I46" s="115"/>
      <c r="J46" s="115"/>
      <c r="K46" s="115"/>
    </row>
    <row r="47" spans="1:11" ht="15" customHeight="1">
      <c r="A47" s="112" t="s">
        <v>247</v>
      </c>
      <c r="B47" s="102" t="s">
        <v>248</v>
      </c>
      <c r="C47" s="118" t="e">
        <f t="shared" ref="C47:C51" si="3">ROUND((D47/$B$8),4)*100</f>
        <v>#DIV/0!</v>
      </c>
      <c r="D47" s="294"/>
      <c r="E47" s="202"/>
      <c r="F47" s="115"/>
      <c r="G47" s="115"/>
      <c r="H47" s="115"/>
      <c r="I47" s="115"/>
      <c r="J47" s="115"/>
      <c r="K47" s="115"/>
    </row>
    <row r="48" spans="1:11" ht="15" customHeight="1">
      <c r="A48" s="112" t="s">
        <v>249</v>
      </c>
      <c r="B48" s="102" t="s">
        <v>250</v>
      </c>
      <c r="C48" s="118" t="e">
        <f t="shared" si="3"/>
        <v>#DIV/0!</v>
      </c>
      <c r="D48" s="294"/>
      <c r="E48" s="202"/>
      <c r="F48" s="115"/>
      <c r="G48" s="115"/>
      <c r="H48" s="115"/>
      <c r="I48" s="115"/>
      <c r="J48" s="115"/>
      <c r="K48" s="115"/>
    </row>
    <row r="49" spans="1:5" ht="15" customHeight="1">
      <c r="A49" s="112" t="s">
        <v>251</v>
      </c>
      <c r="B49" s="102" t="s">
        <v>252</v>
      </c>
      <c r="C49" s="118" t="e">
        <f t="shared" si="3"/>
        <v>#DIV/0!</v>
      </c>
      <c r="D49" s="294"/>
      <c r="E49" s="202"/>
    </row>
    <row r="50" spans="1:5" ht="15" customHeight="1">
      <c r="A50" s="112" t="s">
        <v>253</v>
      </c>
      <c r="B50" s="102" t="s">
        <v>254</v>
      </c>
      <c r="C50" s="118" t="e">
        <f t="shared" si="3"/>
        <v>#DIV/0!</v>
      </c>
      <c r="D50" s="294"/>
      <c r="E50" s="202"/>
    </row>
    <row r="51" spans="1:5" ht="15" customHeight="1">
      <c r="A51" s="112" t="s">
        <v>255</v>
      </c>
      <c r="B51" s="208" t="s">
        <v>256</v>
      </c>
      <c r="C51" s="209" t="e">
        <f t="shared" si="3"/>
        <v>#DIV/0!</v>
      </c>
      <c r="D51" s="297"/>
      <c r="E51" s="202"/>
    </row>
    <row r="52" spans="1:5" ht="15" customHeight="1">
      <c r="A52" s="306" t="s">
        <v>257</v>
      </c>
      <c r="B52" s="307"/>
      <c r="C52" s="210" t="e">
        <f>SUM(C46:C51)</f>
        <v>#DIV/0!</v>
      </c>
      <c r="D52" s="210">
        <f>SUM(D46:D51)</f>
        <v>0</v>
      </c>
      <c r="E52" s="115"/>
    </row>
    <row r="53" spans="1:5" ht="15" customHeight="1">
      <c r="A53" s="15"/>
      <c r="B53" s="15"/>
      <c r="C53" s="211"/>
      <c r="D53" s="15"/>
      <c r="E53" s="115"/>
    </row>
    <row r="54" spans="1:5" ht="15" customHeight="1">
      <c r="A54" s="308" t="s">
        <v>258</v>
      </c>
      <c r="B54" s="308"/>
      <c r="C54" s="212" t="e">
        <f>C43+C52</f>
        <v>#DIV/0!</v>
      </c>
      <c r="D54" s="213">
        <f>D43+D52</f>
        <v>0</v>
      </c>
      <c r="E54" s="115"/>
    </row>
    <row r="55" spans="1:5" ht="15" customHeight="1">
      <c r="A55" s="15"/>
      <c r="B55" s="15"/>
      <c r="C55" s="211"/>
      <c r="D55" s="15"/>
      <c r="E55" s="115"/>
    </row>
    <row r="56" spans="1:5" ht="15" customHeight="1">
      <c r="A56" s="180">
        <v>7</v>
      </c>
      <c r="B56" s="180" t="s">
        <v>259</v>
      </c>
      <c r="C56" s="214"/>
      <c r="D56" s="180" t="s">
        <v>173</v>
      </c>
      <c r="E56" s="115"/>
    </row>
    <row r="57" spans="1:5" ht="15" customHeight="1">
      <c r="A57" s="109"/>
      <c r="B57" s="215" t="s">
        <v>260</v>
      </c>
      <c r="C57" s="208"/>
      <c r="D57" s="216" t="e">
        <f>C54/100</f>
        <v>#DIV/0!</v>
      </c>
      <c r="E57" s="115"/>
    </row>
    <row r="58" spans="1:5" ht="15" customHeight="1">
      <c r="A58" s="110"/>
      <c r="B58" s="101" t="s">
        <v>261</v>
      </c>
      <c r="C58" s="102"/>
      <c r="D58" s="217"/>
      <c r="E58" s="115"/>
    </row>
    <row r="59" spans="1:5" ht="15" customHeight="1">
      <c r="A59" s="110"/>
      <c r="B59" s="101" t="s">
        <v>262</v>
      </c>
      <c r="C59" s="102"/>
      <c r="D59" s="217">
        <f>' FATOR K'!K10</f>
        <v>0</v>
      </c>
      <c r="E59" s="115"/>
    </row>
    <row r="60" spans="1:5" ht="15" customHeight="1">
      <c r="A60" s="110"/>
      <c r="B60" s="215" t="s">
        <v>263</v>
      </c>
      <c r="C60" s="208"/>
      <c r="D60" s="217">
        <f>' FATOR K'!K11</f>
        <v>0</v>
      </c>
      <c r="E60" s="115"/>
    </row>
    <row r="61" spans="1:5" ht="15" customHeight="1">
      <c r="A61" s="110"/>
      <c r="B61" s="101" t="s">
        <v>264</v>
      </c>
      <c r="C61" s="102"/>
      <c r="D61" s="218">
        <f>' FATOR K'!K12</f>
        <v>0</v>
      </c>
      <c r="E61" s="115"/>
    </row>
    <row r="62" spans="1:5" ht="15" customHeight="1">
      <c r="A62" s="110"/>
      <c r="B62" s="206" t="s">
        <v>265</v>
      </c>
      <c r="C62" s="108">
        <f>' FATOR K'!$J$13</f>
        <v>0</v>
      </c>
      <c r="D62" s="109"/>
      <c r="E62" s="115"/>
    </row>
    <row r="63" spans="1:5" ht="15" customHeight="1">
      <c r="A63" s="110"/>
      <c r="B63" s="102" t="s">
        <v>266</v>
      </c>
      <c r="C63" s="107">
        <f>' FATOR K'!$J$14</f>
        <v>0</v>
      </c>
      <c r="D63" s="110"/>
      <c r="E63" s="115"/>
    </row>
    <row r="64" spans="1:5" ht="15" customHeight="1">
      <c r="A64" s="110"/>
      <c r="B64" s="102" t="s">
        <v>267</v>
      </c>
      <c r="C64" s="107">
        <f>' FATOR K'!$J$15</f>
        <v>0</v>
      </c>
      <c r="D64" s="110"/>
      <c r="E64" s="115"/>
    </row>
    <row r="65" spans="1:4" ht="15" customHeight="1">
      <c r="A65" s="112"/>
      <c r="B65" s="102" t="s">
        <v>268</v>
      </c>
      <c r="C65" s="107">
        <f>' FATOR K'!$J$16</f>
        <v>0</v>
      </c>
      <c r="D65" s="112"/>
    </row>
    <row r="66" spans="1:4" ht="15" customHeight="1">
      <c r="A66" s="15"/>
      <c r="B66" s="15"/>
      <c r="C66" s="113"/>
      <c r="D66" s="15"/>
    </row>
    <row r="67" spans="1:4" ht="15" customHeight="1">
      <c r="A67" s="308" t="s">
        <v>269</v>
      </c>
      <c r="B67" s="308"/>
      <c r="C67" s="308"/>
      <c r="D67" s="219" t="e">
        <f>(1+D57+D59)*(1+D60)*(1+D61)</f>
        <v>#DIV/0!</v>
      </c>
    </row>
    <row r="68" spans="1:4" ht="15" customHeight="1">
      <c r="A68" s="15"/>
      <c r="B68" s="115"/>
      <c r="C68" s="115"/>
      <c r="D68" s="15"/>
    </row>
    <row r="69" spans="1:4" ht="15" customHeight="1">
      <c r="A69" s="302" t="s">
        <v>270</v>
      </c>
      <c r="B69" s="302"/>
      <c r="C69" s="302"/>
      <c r="D69" s="220" t="e">
        <f>D67*B8</f>
        <v>#DIV/0!</v>
      </c>
    </row>
    <row r="70" spans="1:4" ht="15" customHeight="1">
      <c r="A70" s="15"/>
      <c r="B70" s="15"/>
      <c r="C70" s="113"/>
      <c r="D70" s="15"/>
    </row>
    <row r="71" spans="1:4" ht="15" customHeight="1">
      <c r="A71" s="15"/>
      <c r="B71" s="15"/>
      <c r="C71" s="113"/>
      <c r="D71" s="15"/>
    </row>
    <row r="72" spans="1:4" ht="15" customHeight="1">
      <c r="A72" s="15"/>
      <c r="B72" s="15"/>
      <c r="C72" s="113"/>
      <c r="D72" s="15"/>
    </row>
    <row r="73" spans="1:4" ht="15" customHeight="1">
      <c r="A73" s="15"/>
      <c r="B73" s="15"/>
      <c r="C73" s="113"/>
      <c r="D73" s="15"/>
    </row>
    <row r="74" spans="1:4" ht="15" customHeight="1">
      <c r="A74" s="15"/>
      <c r="B74" s="15"/>
      <c r="C74" s="113"/>
      <c r="D74" s="15"/>
    </row>
    <row r="75" spans="1:4" ht="15" customHeight="1">
      <c r="A75" s="15"/>
      <c r="B75" s="15"/>
      <c r="C75" s="113"/>
      <c r="D75" s="15"/>
    </row>
    <row r="76" spans="1:4" ht="15" customHeight="1">
      <c r="A76" s="15"/>
      <c r="B76" s="15"/>
      <c r="C76" s="113"/>
      <c r="D76" s="15"/>
    </row>
    <row r="77" spans="1:4" ht="15" customHeight="1">
      <c r="A77" s="15"/>
      <c r="B77" s="15"/>
      <c r="C77" s="113"/>
      <c r="D77" s="15"/>
    </row>
    <row r="78" spans="1:4" ht="15" customHeight="1">
      <c r="A78" s="15"/>
      <c r="B78" s="15"/>
      <c r="C78" s="113"/>
      <c r="D78" s="15"/>
    </row>
    <row r="79" spans="1:4" ht="15" customHeight="1">
      <c r="A79" s="15"/>
      <c r="B79" s="15"/>
      <c r="C79" s="113"/>
      <c r="D79" s="15"/>
    </row>
    <row r="80" spans="1:4" ht="15" customHeight="1"/>
    <row r="81" ht="15" customHeight="1"/>
    <row r="82" ht="15" customHeight="1"/>
    <row r="83" ht="15" customHeight="1"/>
    <row r="84" ht="12" customHeight="1"/>
    <row r="85" ht="12" customHeight="1"/>
    <row r="86" ht="12" customHeight="1"/>
    <row r="87" ht="12" customHeight="1"/>
    <row r="88" ht="12" customHeight="1"/>
    <row r="89" ht="12" customHeight="1"/>
    <row r="90" ht="12" customHeight="1"/>
    <row r="91" ht="12" customHeight="1"/>
    <row r="92" ht="12" customHeight="1"/>
    <row r="93" ht="12" customHeight="1"/>
    <row r="94" ht="12" customHeight="1"/>
    <row r="95" ht="12" customHeight="1"/>
    <row r="96" ht="12" customHeight="1"/>
    <row r="97" ht="12" customHeight="1"/>
    <row r="98" ht="12" customHeight="1"/>
    <row r="99" ht="12" customHeight="1"/>
    <row r="100" ht="12" customHeight="1"/>
    <row r="101" ht="12" customHeight="1"/>
    <row r="102" ht="12" customHeight="1"/>
    <row r="103" ht="12" customHeight="1"/>
    <row r="104" ht="12" customHeight="1"/>
    <row r="105" ht="12" customHeight="1"/>
    <row r="106" ht="12" customHeight="1"/>
  </sheetData>
  <mergeCells count="6">
    <mergeCell ref="A69:C69"/>
    <mergeCell ref="B1:D1"/>
    <mergeCell ref="A43:B43"/>
    <mergeCell ref="A52:B52"/>
    <mergeCell ref="A54:B54"/>
    <mergeCell ref="A67:C67"/>
  </mergeCells>
  <pageMargins left="0.7" right="0.7" top="0.75" bottom="0.75" header="0.3" footer="0.3"/>
  <pageSetup paperSize="9" scale="91" fitToWidth="0" fitToHeight="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theme="9" tint="-0.49995422223578601"/>
  </sheetPr>
  <dimension ref="A1:K106"/>
  <sheetViews>
    <sheetView topLeftCell="A75" workbookViewId="0">
      <selection activeCell="A2" sqref="A2"/>
    </sheetView>
  </sheetViews>
  <sheetFormatPr defaultColWidth="9.109375" defaultRowHeight="13.8"/>
  <cols>
    <col min="1" max="1" width="10.44140625" style="45" customWidth="1"/>
    <col min="2" max="2" width="59" style="45" customWidth="1"/>
    <col min="3" max="3" width="10.6640625" style="47" customWidth="1"/>
    <col min="4" max="4" width="13.33203125" style="45" customWidth="1"/>
    <col min="5" max="8" width="5.44140625" style="46" customWidth="1"/>
    <col min="9" max="9" width="26" style="46" customWidth="1"/>
    <col min="10" max="10" width="5.6640625" style="46" customWidth="1"/>
    <col min="11" max="11" width="5.44140625" style="46" customWidth="1"/>
    <col min="12" max="240" width="9.109375" style="45"/>
    <col min="241" max="241" width="8" style="45" customWidth="1"/>
    <col min="242" max="242" width="48.44140625" style="45" customWidth="1"/>
    <col min="243" max="243" width="12.6640625" style="45" customWidth="1"/>
    <col min="244" max="244" width="9.44140625" style="45" customWidth="1"/>
    <col min="245" max="245" width="15.6640625" style="45" customWidth="1"/>
    <col min="246" max="246" width="12.33203125" style="45" customWidth="1"/>
    <col min="247" max="247" width="9.109375" style="45"/>
    <col min="248" max="248" width="16" style="45" customWidth="1"/>
    <col min="249" max="249" width="23.44140625" style="45" customWidth="1"/>
    <col min="250" max="250" width="10.44140625" style="45" customWidth="1"/>
    <col min="251" max="252" width="10.109375" style="45" customWidth="1"/>
    <col min="253" max="253" width="26.6640625" style="45" customWidth="1"/>
    <col min="254" max="254" width="54.33203125" style="45" customWidth="1"/>
    <col min="255" max="496" width="9.109375" style="45"/>
    <col min="497" max="497" width="8" style="45" customWidth="1"/>
    <col min="498" max="498" width="48.44140625" style="45" customWidth="1"/>
    <col min="499" max="499" width="12.6640625" style="45" customWidth="1"/>
    <col min="500" max="500" width="9.44140625" style="45" customWidth="1"/>
    <col min="501" max="501" width="15.6640625" style="45" customWidth="1"/>
    <col min="502" max="502" width="12.33203125" style="45" customWidth="1"/>
    <col min="503" max="503" width="9.109375" style="45"/>
    <col min="504" max="504" width="16" style="45" customWidth="1"/>
    <col min="505" max="505" width="23.44140625" style="45" customWidth="1"/>
    <col min="506" max="506" width="10.44140625" style="45" customWidth="1"/>
    <col min="507" max="508" width="10.109375" style="45" customWidth="1"/>
    <col min="509" max="509" width="26.6640625" style="45" customWidth="1"/>
    <col min="510" max="510" width="54.33203125" style="45" customWidth="1"/>
    <col min="511" max="752" width="9.109375" style="45"/>
    <col min="753" max="753" width="8" style="45" customWidth="1"/>
    <col min="754" max="754" width="48.44140625" style="45" customWidth="1"/>
    <col min="755" max="755" width="12.6640625" style="45" customWidth="1"/>
    <col min="756" max="756" width="9.44140625" style="45" customWidth="1"/>
    <col min="757" max="757" width="15.6640625" style="45" customWidth="1"/>
    <col min="758" max="758" width="12.33203125" style="45" customWidth="1"/>
    <col min="759" max="759" width="9.109375" style="45"/>
    <col min="760" max="760" width="16" style="45" customWidth="1"/>
    <col min="761" max="761" width="23.44140625" style="45" customWidth="1"/>
    <col min="762" max="762" width="10.44140625" style="45" customWidth="1"/>
    <col min="763" max="764" width="10.109375" style="45" customWidth="1"/>
    <col min="765" max="765" width="26.6640625" style="45" customWidth="1"/>
    <col min="766" max="766" width="54.33203125" style="45" customWidth="1"/>
    <col min="767" max="1008" width="9.109375" style="45"/>
    <col min="1009" max="1009" width="8" style="45" customWidth="1"/>
    <col min="1010" max="1010" width="48.44140625" style="45" customWidth="1"/>
    <col min="1011" max="1011" width="12.6640625" style="45" customWidth="1"/>
    <col min="1012" max="1012" width="9.44140625" style="45" customWidth="1"/>
    <col min="1013" max="1013" width="15.6640625" style="45" customWidth="1"/>
    <col min="1014" max="1014" width="12.33203125" style="45" customWidth="1"/>
    <col min="1015" max="1015" width="9.109375" style="45"/>
    <col min="1016" max="1016" width="16" style="45" customWidth="1"/>
    <col min="1017" max="1017" width="23.44140625" style="45" customWidth="1"/>
    <col min="1018" max="1018" width="10.44140625" style="45" customWidth="1"/>
    <col min="1019" max="1020" width="10.109375" style="45" customWidth="1"/>
    <col min="1021" max="1021" width="26.6640625" style="45" customWidth="1"/>
    <col min="1022" max="1022" width="54.33203125" style="45" customWidth="1"/>
    <col min="1023" max="1264" width="9.109375" style="45"/>
    <col min="1265" max="1265" width="8" style="45" customWidth="1"/>
    <col min="1266" max="1266" width="48.44140625" style="45" customWidth="1"/>
    <col min="1267" max="1267" width="12.6640625" style="45" customWidth="1"/>
    <col min="1268" max="1268" width="9.44140625" style="45" customWidth="1"/>
    <col min="1269" max="1269" width="15.6640625" style="45" customWidth="1"/>
    <col min="1270" max="1270" width="12.33203125" style="45" customWidth="1"/>
    <col min="1271" max="1271" width="9.109375" style="45"/>
    <col min="1272" max="1272" width="16" style="45" customWidth="1"/>
    <col min="1273" max="1273" width="23.44140625" style="45" customWidth="1"/>
    <col min="1274" max="1274" width="10.44140625" style="45" customWidth="1"/>
    <col min="1275" max="1276" width="10.109375" style="45" customWidth="1"/>
    <col min="1277" max="1277" width="26.6640625" style="45" customWidth="1"/>
    <col min="1278" max="1278" width="54.33203125" style="45" customWidth="1"/>
    <col min="1279" max="1520" width="9.109375" style="45"/>
    <col min="1521" max="1521" width="8" style="45" customWidth="1"/>
    <col min="1522" max="1522" width="48.44140625" style="45" customWidth="1"/>
    <col min="1523" max="1523" width="12.6640625" style="45" customWidth="1"/>
    <col min="1524" max="1524" width="9.44140625" style="45" customWidth="1"/>
    <col min="1525" max="1525" width="15.6640625" style="45" customWidth="1"/>
    <col min="1526" max="1526" width="12.33203125" style="45" customWidth="1"/>
    <col min="1527" max="1527" width="9.109375" style="45"/>
    <col min="1528" max="1528" width="16" style="45" customWidth="1"/>
    <col min="1529" max="1529" width="23.44140625" style="45" customWidth="1"/>
    <col min="1530" max="1530" width="10.44140625" style="45" customWidth="1"/>
    <col min="1531" max="1532" width="10.109375" style="45" customWidth="1"/>
    <col min="1533" max="1533" width="26.6640625" style="45" customWidth="1"/>
    <col min="1534" max="1534" width="54.33203125" style="45" customWidth="1"/>
    <col min="1535" max="1776" width="9.109375" style="45"/>
    <col min="1777" max="1777" width="8" style="45" customWidth="1"/>
    <col min="1778" max="1778" width="48.44140625" style="45" customWidth="1"/>
    <col min="1779" max="1779" width="12.6640625" style="45" customWidth="1"/>
    <col min="1780" max="1780" width="9.44140625" style="45" customWidth="1"/>
    <col min="1781" max="1781" width="15.6640625" style="45" customWidth="1"/>
    <col min="1782" max="1782" width="12.33203125" style="45" customWidth="1"/>
    <col min="1783" max="1783" width="9.109375" style="45"/>
    <col min="1784" max="1784" width="16" style="45" customWidth="1"/>
    <col min="1785" max="1785" width="23.44140625" style="45" customWidth="1"/>
    <col min="1786" max="1786" width="10.44140625" style="45" customWidth="1"/>
    <col min="1787" max="1788" width="10.109375" style="45" customWidth="1"/>
    <col min="1789" max="1789" width="26.6640625" style="45" customWidth="1"/>
    <col min="1790" max="1790" width="54.33203125" style="45" customWidth="1"/>
    <col min="1791" max="2032" width="9.109375" style="45"/>
    <col min="2033" max="2033" width="8" style="45" customWidth="1"/>
    <col min="2034" max="2034" width="48.44140625" style="45" customWidth="1"/>
    <col min="2035" max="2035" width="12.6640625" style="45" customWidth="1"/>
    <col min="2036" max="2036" width="9.44140625" style="45" customWidth="1"/>
    <col min="2037" max="2037" width="15.6640625" style="45" customWidth="1"/>
    <col min="2038" max="2038" width="12.33203125" style="45" customWidth="1"/>
    <col min="2039" max="2039" width="9.109375" style="45"/>
    <col min="2040" max="2040" width="16" style="45" customWidth="1"/>
    <col min="2041" max="2041" width="23.44140625" style="45" customWidth="1"/>
    <col min="2042" max="2042" width="10.44140625" style="45" customWidth="1"/>
    <col min="2043" max="2044" width="10.109375" style="45" customWidth="1"/>
    <col min="2045" max="2045" width="26.6640625" style="45" customWidth="1"/>
    <col min="2046" max="2046" width="54.33203125" style="45" customWidth="1"/>
    <col min="2047" max="2288" width="9.109375" style="45"/>
    <col min="2289" max="2289" width="8" style="45" customWidth="1"/>
    <col min="2290" max="2290" width="48.44140625" style="45" customWidth="1"/>
    <col min="2291" max="2291" width="12.6640625" style="45" customWidth="1"/>
    <col min="2292" max="2292" width="9.44140625" style="45" customWidth="1"/>
    <col min="2293" max="2293" width="15.6640625" style="45" customWidth="1"/>
    <col min="2294" max="2294" width="12.33203125" style="45" customWidth="1"/>
    <col min="2295" max="2295" width="9.109375" style="45"/>
    <col min="2296" max="2296" width="16" style="45" customWidth="1"/>
    <col min="2297" max="2297" width="23.44140625" style="45" customWidth="1"/>
    <col min="2298" max="2298" width="10.44140625" style="45" customWidth="1"/>
    <col min="2299" max="2300" width="10.109375" style="45" customWidth="1"/>
    <col min="2301" max="2301" width="26.6640625" style="45" customWidth="1"/>
    <col min="2302" max="2302" width="54.33203125" style="45" customWidth="1"/>
    <col min="2303" max="2544" width="9.109375" style="45"/>
    <col min="2545" max="2545" width="8" style="45" customWidth="1"/>
    <col min="2546" max="2546" width="48.44140625" style="45" customWidth="1"/>
    <col min="2547" max="2547" width="12.6640625" style="45" customWidth="1"/>
    <col min="2548" max="2548" width="9.44140625" style="45" customWidth="1"/>
    <col min="2549" max="2549" width="15.6640625" style="45" customWidth="1"/>
    <col min="2550" max="2550" width="12.33203125" style="45" customWidth="1"/>
    <col min="2551" max="2551" width="9.109375" style="45"/>
    <col min="2552" max="2552" width="16" style="45" customWidth="1"/>
    <col min="2553" max="2553" width="23.44140625" style="45" customWidth="1"/>
    <col min="2554" max="2554" width="10.44140625" style="45" customWidth="1"/>
    <col min="2555" max="2556" width="10.109375" style="45" customWidth="1"/>
    <col min="2557" max="2557" width="26.6640625" style="45" customWidth="1"/>
    <col min="2558" max="2558" width="54.33203125" style="45" customWidth="1"/>
    <col min="2559" max="2800" width="9.109375" style="45"/>
    <col min="2801" max="2801" width="8" style="45" customWidth="1"/>
    <col min="2802" max="2802" width="48.44140625" style="45" customWidth="1"/>
    <col min="2803" max="2803" width="12.6640625" style="45" customWidth="1"/>
    <col min="2804" max="2804" width="9.44140625" style="45" customWidth="1"/>
    <col min="2805" max="2805" width="15.6640625" style="45" customWidth="1"/>
    <col min="2806" max="2806" width="12.33203125" style="45" customWidth="1"/>
    <col min="2807" max="2807" width="9.109375" style="45"/>
    <col min="2808" max="2808" width="16" style="45" customWidth="1"/>
    <col min="2809" max="2809" width="23.44140625" style="45" customWidth="1"/>
    <col min="2810" max="2810" width="10.44140625" style="45" customWidth="1"/>
    <col min="2811" max="2812" width="10.109375" style="45" customWidth="1"/>
    <col min="2813" max="2813" width="26.6640625" style="45" customWidth="1"/>
    <col min="2814" max="2814" width="54.33203125" style="45" customWidth="1"/>
    <col min="2815" max="3056" width="9.109375" style="45"/>
    <col min="3057" max="3057" width="8" style="45" customWidth="1"/>
    <col min="3058" max="3058" width="48.44140625" style="45" customWidth="1"/>
    <col min="3059" max="3059" width="12.6640625" style="45" customWidth="1"/>
    <col min="3060" max="3060" width="9.44140625" style="45" customWidth="1"/>
    <col min="3061" max="3061" width="15.6640625" style="45" customWidth="1"/>
    <col min="3062" max="3062" width="12.33203125" style="45" customWidth="1"/>
    <col min="3063" max="3063" width="9.109375" style="45"/>
    <col min="3064" max="3064" width="16" style="45" customWidth="1"/>
    <col min="3065" max="3065" width="23.44140625" style="45" customWidth="1"/>
    <col min="3066" max="3066" width="10.44140625" style="45" customWidth="1"/>
    <col min="3067" max="3068" width="10.109375" style="45" customWidth="1"/>
    <col min="3069" max="3069" width="26.6640625" style="45" customWidth="1"/>
    <col min="3070" max="3070" width="54.33203125" style="45" customWidth="1"/>
    <col min="3071" max="3312" width="9.109375" style="45"/>
    <col min="3313" max="3313" width="8" style="45" customWidth="1"/>
    <col min="3314" max="3314" width="48.44140625" style="45" customWidth="1"/>
    <col min="3315" max="3315" width="12.6640625" style="45" customWidth="1"/>
    <col min="3316" max="3316" width="9.44140625" style="45" customWidth="1"/>
    <col min="3317" max="3317" width="15.6640625" style="45" customWidth="1"/>
    <col min="3318" max="3318" width="12.33203125" style="45" customWidth="1"/>
    <col min="3319" max="3319" width="9.109375" style="45"/>
    <col min="3320" max="3320" width="16" style="45" customWidth="1"/>
    <col min="3321" max="3321" width="23.44140625" style="45" customWidth="1"/>
    <col min="3322" max="3322" width="10.44140625" style="45" customWidth="1"/>
    <col min="3323" max="3324" width="10.109375" style="45" customWidth="1"/>
    <col min="3325" max="3325" width="26.6640625" style="45" customWidth="1"/>
    <col min="3326" max="3326" width="54.33203125" style="45" customWidth="1"/>
    <col min="3327" max="3568" width="9.109375" style="45"/>
    <col min="3569" max="3569" width="8" style="45" customWidth="1"/>
    <col min="3570" max="3570" width="48.44140625" style="45" customWidth="1"/>
    <col min="3571" max="3571" width="12.6640625" style="45" customWidth="1"/>
    <col min="3572" max="3572" width="9.44140625" style="45" customWidth="1"/>
    <col min="3573" max="3573" width="15.6640625" style="45" customWidth="1"/>
    <col min="3574" max="3574" width="12.33203125" style="45" customWidth="1"/>
    <col min="3575" max="3575" width="9.109375" style="45"/>
    <col min="3576" max="3576" width="16" style="45" customWidth="1"/>
    <col min="3577" max="3577" width="23.44140625" style="45" customWidth="1"/>
    <col min="3578" max="3578" width="10.44140625" style="45" customWidth="1"/>
    <col min="3579" max="3580" width="10.109375" style="45" customWidth="1"/>
    <col min="3581" max="3581" width="26.6640625" style="45" customWidth="1"/>
    <col min="3582" max="3582" width="54.33203125" style="45" customWidth="1"/>
    <col min="3583" max="3824" width="9.109375" style="45"/>
    <col min="3825" max="3825" width="8" style="45" customWidth="1"/>
    <col min="3826" max="3826" width="48.44140625" style="45" customWidth="1"/>
    <col min="3827" max="3827" width="12.6640625" style="45" customWidth="1"/>
    <col min="3828" max="3828" width="9.44140625" style="45" customWidth="1"/>
    <col min="3829" max="3829" width="15.6640625" style="45" customWidth="1"/>
    <col min="3830" max="3830" width="12.33203125" style="45" customWidth="1"/>
    <col min="3831" max="3831" width="9.109375" style="45"/>
    <col min="3832" max="3832" width="16" style="45" customWidth="1"/>
    <col min="3833" max="3833" width="23.44140625" style="45" customWidth="1"/>
    <col min="3834" max="3834" width="10.44140625" style="45" customWidth="1"/>
    <col min="3835" max="3836" width="10.109375" style="45" customWidth="1"/>
    <col min="3837" max="3837" width="26.6640625" style="45" customWidth="1"/>
    <col min="3838" max="3838" width="54.33203125" style="45" customWidth="1"/>
    <col min="3839" max="4080" width="9.109375" style="45"/>
    <col min="4081" max="4081" width="8" style="45" customWidth="1"/>
    <col min="4082" max="4082" width="48.44140625" style="45" customWidth="1"/>
    <col min="4083" max="4083" width="12.6640625" style="45" customWidth="1"/>
    <col min="4084" max="4084" width="9.44140625" style="45" customWidth="1"/>
    <col min="4085" max="4085" width="15.6640625" style="45" customWidth="1"/>
    <col min="4086" max="4086" width="12.33203125" style="45" customWidth="1"/>
    <col min="4087" max="4087" width="9.109375" style="45"/>
    <col min="4088" max="4088" width="16" style="45" customWidth="1"/>
    <col min="4089" max="4089" width="23.44140625" style="45" customWidth="1"/>
    <col min="4090" max="4090" width="10.44140625" style="45" customWidth="1"/>
    <col min="4091" max="4092" width="10.109375" style="45" customWidth="1"/>
    <col min="4093" max="4093" width="26.6640625" style="45" customWidth="1"/>
    <col min="4094" max="4094" width="54.33203125" style="45" customWidth="1"/>
    <col min="4095" max="4336" width="9.109375" style="45"/>
    <col min="4337" max="4337" width="8" style="45" customWidth="1"/>
    <col min="4338" max="4338" width="48.44140625" style="45" customWidth="1"/>
    <col min="4339" max="4339" width="12.6640625" style="45" customWidth="1"/>
    <col min="4340" max="4340" width="9.44140625" style="45" customWidth="1"/>
    <col min="4341" max="4341" width="15.6640625" style="45" customWidth="1"/>
    <col min="4342" max="4342" width="12.33203125" style="45" customWidth="1"/>
    <col min="4343" max="4343" width="9.109375" style="45"/>
    <col min="4344" max="4344" width="16" style="45" customWidth="1"/>
    <col min="4345" max="4345" width="23.44140625" style="45" customWidth="1"/>
    <col min="4346" max="4346" width="10.44140625" style="45" customWidth="1"/>
    <col min="4347" max="4348" width="10.109375" style="45" customWidth="1"/>
    <col min="4349" max="4349" width="26.6640625" style="45" customWidth="1"/>
    <col min="4350" max="4350" width="54.33203125" style="45" customWidth="1"/>
    <col min="4351" max="4592" width="9.109375" style="45"/>
    <col min="4593" max="4593" width="8" style="45" customWidth="1"/>
    <col min="4594" max="4594" width="48.44140625" style="45" customWidth="1"/>
    <col min="4595" max="4595" width="12.6640625" style="45" customWidth="1"/>
    <col min="4596" max="4596" width="9.44140625" style="45" customWidth="1"/>
    <col min="4597" max="4597" width="15.6640625" style="45" customWidth="1"/>
    <col min="4598" max="4598" width="12.33203125" style="45" customWidth="1"/>
    <col min="4599" max="4599" width="9.109375" style="45"/>
    <col min="4600" max="4600" width="16" style="45" customWidth="1"/>
    <col min="4601" max="4601" width="23.44140625" style="45" customWidth="1"/>
    <col min="4602" max="4602" width="10.44140625" style="45" customWidth="1"/>
    <col min="4603" max="4604" width="10.109375" style="45" customWidth="1"/>
    <col min="4605" max="4605" width="26.6640625" style="45" customWidth="1"/>
    <col min="4606" max="4606" width="54.33203125" style="45" customWidth="1"/>
    <col min="4607" max="4848" width="9.109375" style="45"/>
    <col min="4849" max="4849" width="8" style="45" customWidth="1"/>
    <col min="4850" max="4850" width="48.44140625" style="45" customWidth="1"/>
    <col min="4851" max="4851" width="12.6640625" style="45" customWidth="1"/>
    <col min="4852" max="4852" width="9.44140625" style="45" customWidth="1"/>
    <col min="4853" max="4853" width="15.6640625" style="45" customWidth="1"/>
    <col min="4854" max="4854" width="12.33203125" style="45" customWidth="1"/>
    <col min="4855" max="4855" width="9.109375" style="45"/>
    <col min="4856" max="4856" width="16" style="45" customWidth="1"/>
    <col min="4857" max="4857" width="23.44140625" style="45" customWidth="1"/>
    <col min="4858" max="4858" width="10.44140625" style="45" customWidth="1"/>
    <col min="4859" max="4860" width="10.109375" style="45" customWidth="1"/>
    <col min="4861" max="4861" width="26.6640625" style="45" customWidth="1"/>
    <col min="4862" max="4862" width="54.33203125" style="45" customWidth="1"/>
    <col min="4863" max="5104" width="9.109375" style="45"/>
    <col min="5105" max="5105" width="8" style="45" customWidth="1"/>
    <col min="5106" max="5106" width="48.44140625" style="45" customWidth="1"/>
    <col min="5107" max="5107" width="12.6640625" style="45" customWidth="1"/>
    <col min="5108" max="5108" width="9.44140625" style="45" customWidth="1"/>
    <col min="5109" max="5109" width="15.6640625" style="45" customWidth="1"/>
    <col min="5110" max="5110" width="12.33203125" style="45" customWidth="1"/>
    <col min="5111" max="5111" width="9.109375" style="45"/>
    <col min="5112" max="5112" width="16" style="45" customWidth="1"/>
    <col min="5113" max="5113" width="23.44140625" style="45" customWidth="1"/>
    <col min="5114" max="5114" width="10.44140625" style="45" customWidth="1"/>
    <col min="5115" max="5116" width="10.109375" style="45" customWidth="1"/>
    <col min="5117" max="5117" width="26.6640625" style="45" customWidth="1"/>
    <col min="5118" max="5118" width="54.33203125" style="45" customWidth="1"/>
    <col min="5119" max="5360" width="9.109375" style="45"/>
    <col min="5361" max="5361" width="8" style="45" customWidth="1"/>
    <col min="5362" max="5362" width="48.44140625" style="45" customWidth="1"/>
    <col min="5363" max="5363" width="12.6640625" style="45" customWidth="1"/>
    <col min="5364" max="5364" width="9.44140625" style="45" customWidth="1"/>
    <col min="5365" max="5365" width="15.6640625" style="45" customWidth="1"/>
    <col min="5366" max="5366" width="12.33203125" style="45" customWidth="1"/>
    <col min="5367" max="5367" width="9.109375" style="45"/>
    <col min="5368" max="5368" width="16" style="45" customWidth="1"/>
    <col min="5369" max="5369" width="23.44140625" style="45" customWidth="1"/>
    <col min="5370" max="5370" width="10.44140625" style="45" customWidth="1"/>
    <col min="5371" max="5372" width="10.109375" style="45" customWidth="1"/>
    <col min="5373" max="5373" width="26.6640625" style="45" customWidth="1"/>
    <col min="5374" max="5374" width="54.33203125" style="45" customWidth="1"/>
    <col min="5375" max="5616" width="9.109375" style="45"/>
    <col min="5617" max="5617" width="8" style="45" customWidth="1"/>
    <col min="5618" max="5618" width="48.44140625" style="45" customWidth="1"/>
    <col min="5619" max="5619" width="12.6640625" style="45" customWidth="1"/>
    <col min="5620" max="5620" width="9.44140625" style="45" customWidth="1"/>
    <col min="5621" max="5621" width="15.6640625" style="45" customWidth="1"/>
    <col min="5622" max="5622" width="12.33203125" style="45" customWidth="1"/>
    <col min="5623" max="5623" width="9.109375" style="45"/>
    <col min="5624" max="5624" width="16" style="45" customWidth="1"/>
    <col min="5625" max="5625" width="23.44140625" style="45" customWidth="1"/>
    <col min="5626" max="5626" width="10.44140625" style="45" customWidth="1"/>
    <col min="5627" max="5628" width="10.109375" style="45" customWidth="1"/>
    <col min="5629" max="5629" width="26.6640625" style="45" customWidth="1"/>
    <col min="5630" max="5630" width="54.33203125" style="45" customWidth="1"/>
    <col min="5631" max="5872" width="9.109375" style="45"/>
    <col min="5873" max="5873" width="8" style="45" customWidth="1"/>
    <col min="5874" max="5874" width="48.44140625" style="45" customWidth="1"/>
    <col min="5875" max="5875" width="12.6640625" style="45" customWidth="1"/>
    <col min="5876" max="5876" width="9.44140625" style="45" customWidth="1"/>
    <col min="5877" max="5877" width="15.6640625" style="45" customWidth="1"/>
    <col min="5878" max="5878" width="12.33203125" style="45" customWidth="1"/>
    <col min="5879" max="5879" width="9.109375" style="45"/>
    <col min="5880" max="5880" width="16" style="45" customWidth="1"/>
    <col min="5881" max="5881" width="23.44140625" style="45" customWidth="1"/>
    <col min="5882" max="5882" width="10.44140625" style="45" customWidth="1"/>
    <col min="5883" max="5884" width="10.109375" style="45" customWidth="1"/>
    <col min="5885" max="5885" width="26.6640625" style="45" customWidth="1"/>
    <col min="5886" max="5886" width="54.33203125" style="45" customWidth="1"/>
    <col min="5887" max="6128" width="9.109375" style="45"/>
    <col min="6129" max="6129" width="8" style="45" customWidth="1"/>
    <col min="6130" max="6130" width="48.44140625" style="45" customWidth="1"/>
    <col min="6131" max="6131" width="12.6640625" style="45" customWidth="1"/>
    <col min="6132" max="6132" width="9.44140625" style="45" customWidth="1"/>
    <col min="6133" max="6133" width="15.6640625" style="45" customWidth="1"/>
    <col min="6134" max="6134" width="12.33203125" style="45" customWidth="1"/>
    <col min="6135" max="6135" width="9.109375" style="45"/>
    <col min="6136" max="6136" width="16" style="45" customWidth="1"/>
    <col min="6137" max="6137" width="23.44140625" style="45" customWidth="1"/>
    <col min="6138" max="6138" width="10.44140625" style="45" customWidth="1"/>
    <col min="6139" max="6140" width="10.109375" style="45" customWidth="1"/>
    <col min="6141" max="6141" width="26.6640625" style="45" customWidth="1"/>
    <col min="6142" max="6142" width="54.33203125" style="45" customWidth="1"/>
    <col min="6143" max="6384" width="9.109375" style="45"/>
    <col min="6385" max="6385" width="8" style="45" customWidth="1"/>
    <col min="6386" max="6386" width="48.44140625" style="45" customWidth="1"/>
    <col min="6387" max="6387" width="12.6640625" style="45" customWidth="1"/>
    <col min="6388" max="6388" width="9.44140625" style="45" customWidth="1"/>
    <col min="6389" max="6389" width="15.6640625" style="45" customWidth="1"/>
    <col min="6390" max="6390" width="12.33203125" style="45" customWidth="1"/>
    <col min="6391" max="6391" width="9.109375" style="45"/>
    <col min="6392" max="6392" width="16" style="45" customWidth="1"/>
    <col min="6393" max="6393" width="23.44140625" style="45" customWidth="1"/>
    <col min="6394" max="6394" width="10.44140625" style="45" customWidth="1"/>
    <col min="6395" max="6396" width="10.109375" style="45" customWidth="1"/>
    <col min="6397" max="6397" width="26.6640625" style="45" customWidth="1"/>
    <col min="6398" max="6398" width="54.33203125" style="45" customWidth="1"/>
    <col min="6399" max="6640" width="9.109375" style="45"/>
    <col min="6641" max="6641" width="8" style="45" customWidth="1"/>
    <col min="6642" max="6642" width="48.44140625" style="45" customWidth="1"/>
    <col min="6643" max="6643" width="12.6640625" style="45" customWidth="1"/>
    <col min="6644" max="6644" width="9.44140625" style="45" customWidth="1"/>
    <col min="6645" max="6645" width="15.6640625" style="45" customWidth="1"/>
    <col min="6646" max="6646" width="12.33203125" style="45" customWidth="1"/>
    <col min="6647" max="6647" width="9.109375" style="45"/>
    <col min="6648" max="6648" width="16" style="45" customWidth="1"/>
    <col min="6649" max="6649" width="23.44140625" style="45" customWidth="1"/>
    <col min="6650" max="6650" width="10.44140625" style="45" customWidth="1"/>
    <col min="6651" max="6652" width="10.109375" style="45" customWidth="1"/>
    <col min="6653" max="6653" width="26.6640625" style="45" customWidth="1"/>
    <col min="6654" max="6654" width="54.33203125" style="45" customWidth="1"/>
    <col min="6655" max="6896" width="9.109375" style="45"/>
    <col min="6897" max="6897" width="8" style="45" customWidth="1"/>
    <col min="6898" max="6898" width="48.44140625" style="45" customWidth="1"/>
    <col min="6899" max="6899" width="12.6640625" style="45" customWidth="1"/>
    <col min="6900" max="6900" width="9.44140625" style="45" customWidth="1"/>
    <col min="6901" max="6901" width="15.6640625" style="45" customWidth="1"/>
    <col min="6902" max="6902" width="12.33203125" style="45" customWidth="1"/>
    <col min="6903" max="6903" width="9.109375" style="45"/>
    <col min="6904" max="6904" width="16" style="45" customWidth="1"/>
    <col min="6905" max="6905" width="23.44140625" style="45" customWidth="1"/>
    <col min="6906" max="6906" width="10.44140625" style="45" customWidth="1"/>
    <col min="6907" max="6908" width="10.109375" style="45" customWidth="1"/>
    <col min="6909" max="6909" width="26.6640625" style="45" customWidth="1"/>
    <col min="6910" max="6910" width="54.33203125" style="45" customWidth="1"/>
    <col min="6911" max="7152" width="9.109375" style="45"/>
    <col min="7153" max="7153" width="8" style="45" customWidth="1"/>
    <col min="7154" max="7154" width="48.44140625" style="45" customWidth="1"/>
    <col min="7155" max="7155" width="12.6640625" style="45" customWidth="1"/>
    <col min="7156" max="7156" width="9.44140625" style="45" customWidth="1"/>
    <col min="7157" max="7157" width="15.6640625" style="45" customWidth="1"/>
    <col min="7158" max="7158" width="12.33203125" style="45" customWidth="1"/>
    <col min="7159" max="7159" width="9.109375" style="45"/>
    <col min="7160" max="7160" width="16" style="45" customWidth="1"/>
    <col min="7161" max="7161" width="23.44140625" style="45" customWidth="1"/>
    <col min="7162" max="7162" width="10.44140625" style="45" customWidth="1"/>
    <col min="7163" max="7164" width="10.109375" style="45" customWidth="1"/>
    <col min="7165" max="7165" width="26.6640625" style="45" customWidth="1"/>
    <col min="7166" max="7166" width="54.33203125" style="45" customWidth="1"/>
    <col min="7167" max="7408" width="9.109375" style="45"/>
    <col min="7409" max="7409" width="8" style="45" customWidth="1"/>
    <col min="7410" max="7410" width="48.44140625" style="45" customWidth="1"/>
    <col min="7411" max="7411" width="12.6640625" style="45" customWidth="1"/>
    <col min="7412" max="7412" width="9.44140625" style="45" customWidth="1"/>
    <col min="7413" max="7413" width="15.6640625" style="45" customWidth="1"/>
    <col min="7414" max="7414" width="12.33203125" style="45" customWidth="1"/>
    <col min="7415" max="7415" width="9.109375" style="45"/>
    <col min="7416" max="7416" width="16" style="45" customWidth="1"/>
    <col min="7417" max="7417" width="23.44140625" style="45" customWidth="1"/>
    <col min="7418" max="7418" width="10.44140625" style="45" customWidth="1"/>
    <col min="7419" max="7420" width="10.109375" style="45" customWidth="1"/>
    <col min="7421" max="7421" width="26.6640625" style="45" customWidth="1"/>
    <col min="7422" max="7422" width="54.33203125" style="45" customWidth="1"/>
    <col min="7423" max="7664" width="9.109375" style="45"/>
    <col min="7665" max="7665" width="8" style="45" customWidth="1"/>
    <col min="7666" max="7666" width="48.44140625" style="45" customWidth="1"/>
    <col min="7667" max="7667" width="12.6640625" style="45" customWidth="1"/>
    <col min="7668" max="7668" width="9.44140625" style="45" customWidth="1"/>
    <col min="7669" max="7669" width="15.6640625" style="45" customWidth="1"/>
    <col min="7670" max="7670" width="12.33203125" style="45" customWidth="1"/>
    <col min="7671" max="7671" width="9.109375" style="45"/>
    <col min="7672" max="7672" width="16" style="45" customWidth="1"/>
    <col min="7673" max="7673" width="23.44140625" style="45" customWidth="1"/>
    <col min="7674" max="7674" width="10.44140625" style="45" customWidth="1"/>
    <col min="7675" max="7676" width="10.109375" style="45" customWidth="1"/>
    <col min="7677" max="7677" width="26.6640625" style="45" customWidth="1"/>
    <col min="7678" max="7678" width="54.33203125" style="45" customWidth="1"/>
    <col min="7679" max="7920" width="9.109375" style="45"/>
    <col min="7921" max="7921" width="8" style="45" customWidth="1"/>
    <col min="7922" max="7922" width="48.44140625" style="45" customWidth="1"/>
    <col min="7923" max="7923" width="12.6640625" style="45" customWidth="1"/>
    <col min="7924" max="7924" width="9.44140625" style="45" customWidth="1"/>
    <col min="7925" max="7925" width="15.6640625" style="45" customWidth="1"/>
    <col min="7926" max="7926" width="12.33203125" style="45" customWidth="1"/>
    <col min="7927" max="7927" width="9.109375" style="45"/>
    <col min="7928" max="7928" width="16" style="45" customWidth="1"/>
    <col min="7929" max="7929" width="23.44140625" style="45" customWidth="1"/>
    <col min="7930" max="7930" width="10.44140625" style="45" customWidth="1"/>
    <col min="7931" max="7932" width="10.109375" style="45" customWidth="1"/>
    <col min="7933" max="7933" width="26.6640625" style="45" customWidth="1"/>
    <col min="7934" max="7934" width="54.33203125" style="45" customWidth="1"/>
    <col min="7935" max="8176" width="9.109375" style="45"/>
    <col min="8177" max="8177" width="8" style="45" customWidth="1"/>
    <col min="8178" max="8178" width="48.44140625" style="45" customWidth="1"/>
    <col min="8179" max="8179" width="12.6640625" style="45" customWidth="1"/>
    <col min="8180" max="8180" width="9.44140625" style="45" customWidth="1"/>
    <col min="8181" max="8181" width="15.6640625" style="45" customWidth="1"/>
    <col min="8182" max="8182" width="12.33203125" style="45" customWidth="1"/>
    <col min="8183" max="8183" width="9.109375" style="45"/>
    <col min="8184" max="8184" width="16" style="45" customWidth="1"/>
    <col min="8185" max="8185" width="23.44140625" style="45" customWidth="1"/>
    <col min="8186" max="8186" width="10.44140625" style="45" customWidth="1"/>
    <col min="8187" max="8188" width="10.109375" style="45" customWidth="1"/>
    <col min="8189" max="8189" width="26.6640625" style="45" customWidth="1"/>
    <col min="8190" max="8190" width="54.33203125" style="45" customWidth="1"/>
    <col min="8191" max="8432" width="9.109375" style="45"/>
    <col min="8433" max="8433" width="8" style="45" customWidth="1"/>
    <col min="8434" max="8434" width="48.44140625" style="45" customWidth="1"/>
    <col min="8435" max="8435" width="12.6640625" style="45" customWidth="1"/>
    <col min="8436" max="8436" width="9.44140625" style="45" customWidth="1"/>
    <col min="8437" max="8437" width="15.6640625" style="45" customWidth="1"/>
    <col min="8438" max="8438" width="12.33203125" style="45" customWidth="1"/>
    <col min="8439" max="8439" width="9.109375" style="45"/>
    <col min="8440" max="8440" width="16" style="45" customWidth="1"/>
    <col min="8441" max="8441" width="23.44140625" style="45" customWidth="1"/>
    <col min="8442" max="8442" width="10.44140625" style="45" customWidth="1"/>
    <col min="8443" max="8444" width="10.109375" style="45" customWidth="1"/>
    <col min="8445" max="8445" width="26.6640625" style="45" customWidth="1"/>
    <col min="8446" max="8446" width="54.33203125" style="45" customWidth="1"/>
    <col min="8447" max="8688" width="9.109375" style="45"/>
    <col min="8689" max="8689" width="8" style="45" customWidth="1"/>
    <col min="8690" max="8690" width="48.44140625" style="45" customWidth="1"/>
    <col min="8691" max="8691" width="12.6640625" style="45" customWidth="1"/>
    <col min="8692" max="8692" width="9.44140625" style="45" customWidth="1"/>
    <col min="8693" max="8693" width="15.6640625" style="45" customWidth="1"/>
    <col min="8694" max="8694" width="12.33203125" style="45" customWidth="1"/>
    <col min="8695" max="8695" width="9.109375" style="45"/>
    <col min="8696" max="8696" width="16" style="45" customWidth="1"/>
    <col min="8697" max="8697" width="23.44140625" style="45" customWidth="1"/>
    <col min="8698" max="8698" width="10.44140625" style="45" customWidth="1"/>
    <col min="8699" max="8700" width="10.109375" style="45" customWidth="1"/>
    <col min="8701" max="8701" width="26.6640625" style="45" customWidth="1"/>
    <col min="8702" max="8702" width="54.33203125" style="45" customWidth="1"/>
    <col min="8703" max="8944" width="9.109375" style="45"/>
    <col min="8945" max="8945" width="8" style="45" customWidth="1"/>
    <col min="8946" max="8946" width="48.44140625" style="45" customWidth="1"/>
    <col min="8947" max="8947" width="12.6640625" style="45" customWidth="1"/>
    <col min="8948" max="8948" width="9.44140625" style="45" customWidth="1"/>
    <col min="8949" max="8949" width="15.6640625" style="45" customWidth="1"/>
    <col min="8950" max="8950" width="12.33203125" style="45" customWidth="1"/>
    <col min="8951" max="8951" width="9.109375" style="45"/>
    <col min="8952" max="8952" width="16" style="45" customWidth="1"/>
    <col min="8953" max="8953" width="23.44140625" style="45" customWidth="1"/>
    <col min="8954" max="8954" width="10.44140625" style="45" customWidth="1"/>
    <col min="8955" max="8956" width="10.109375" style="45" customWidth="1"/>
    <col min="8957" max="8957" width="26.6640625" style="45" customWidth="1"/>
    <col min="8958" max="8958" width="54.33203125" style="45" customWidth="1"/>
    <col min="8959" max="9200" width="9.109375" style="45"/>
    <col min="9201" max="9201" width="8" style="45" customWidth="1"/>
    <col min="9202" max="9202" width="48.44140625" style="45" customWidth="1"/>
    <col min="9203" max="9203" width="12.6640625" style="45" customWidth="1"/>
    <col min="9204" max="9204" width="9.44140625" style="45" customWidth="1"/>
    <col min="9205" max="9205" width="15.6640625" style="45" customWidth="1"/>
    <col min="9206" max="9206" width="12.33203125" style="45" customWidth="1"/>
    <col min="9207" max="9207" width="9.109375" style="45"/>
    <col min="9208" max="9208" width="16" style="45" customWidth="1"/>
    <col min="9209" max="9209" width="23.44140625" style="45" customWidth="1"/>
    <col min="9210" max="9210" width="10.44140625" style="45" customWidth="1"/>
    <col min="9211" max="9212" width="10.109375" style="45" customWidth="1"/>
    <col min="9213" max="9213" width="26.6640625" style="45" customWidth="1"/>
    <col min="9214" max="9214" width="54.33203125" style="45" customWidth="1"/>
    <col min="9215" max="9456" width="9.109375" style="45"/>
    <col min="9457" max="9457" width="8" style="45" customWidth="1"/>
    <col min="9458" max="9458" width="48.44140625" style="45" customWidth="1"/>
    <col min="9459" max="9459" width="12.6640625" style="45" customWidth="1"/>
    <col min="9460" max="9460" width="9.44140625" style="45" customWidth="1"/>
    <col min="9461" max="9461" width="15.6640625" style="45" customWidth="1"/>
    <col min="9462" max="9462" width="12.33203125" style="45" customWidth="1"/>
    <col min="9463" max="9463" width="9.109375" style="45"/>
    <col min="9464" max="9464" width="16" style="45" customWidth="1"/>
    <col min="9465" max="9465" width="23.44140625" style="45" customWidth="1"/>
    <col min="9466" max="9466" width="10.44140625" style="45" customWidth="1"/>
    <col min="9467" max="9468" width="10.109375" style="45" customWidth="1"/>
    <col min="9469" max="9469" width="26.6640625" style="45" customWidth="1"/>
    <col min="9470" max="9470" width="54.33203125" style="45" customWidth="1"/>
    <col min="9471" max="9712" width="9.109375" style="45"/>
    <col min="9713" max="9713" width="8" style="45" customWidth="1"/>
    <col min="9714" max="9714" width="48.44140625" style="45" customWidth="1"/>
    <col min="9715" max="9715" width="12.6640625" style="45" customWidth="1"/>
    <col min="9716" max="9716" width="9.44140625" style="45" customWidth="1"/>
    <col min="9717" max="9717" width="15.6640625" style="45" customWidth="1"/>
    <col min="9718" max="9718" width="12.33203125" style="45" customWidth="1"/>
    <col min="9719" max="9719" width="9.109375" style="45"/>
    <col min="9720" max="9720" width="16" style="45" customWidth="1"/>
    <col min="9721" max="9721" width="23.44140625" style="45" customWidth="1"/>
    <col min="9722" max="9722" width="10.44140625" style="45" customWidth="1"/>
    <col min="9723" max="9724" width="10.109375" style="45" customWidth="1"/>
    <col min="9725" max="9725" width="26.6640625" style="45" customWidth="1"/>
    <col min="9726" max="9726" width="54.33203125" style="45" customWidth="1"/>
    <col min="9727" max="9968" width="9.109375" style="45"/>
    <col min="9969" max="9969" width="8" style="45" customWidth="1"/>
    <col min="9970" max="9970" width="48.44140625" style="45" customWidth="1"/>
    <col min="9971" max="9971" width="12.6640625" style="45" customWidth="1"/>
    <col min="9972" max="9972" width="9.44140625" style="45" customWidth="1"/>
    <col min="9973" max="9973" width="15.6640625" style="45" customWidth="1"/>
    <col min="9974" max="9974" width="12.33203125" style="45" customWidth="1"/>
    <col min="9975" max="9975" width="9.109375" style="45"/>
    <col min="9976" max="9976" width="16" style="45" customWidth="1"/>
    <col min="9977" max="9977" width="23.44140625" style="45" customWidth="1"/>
    <col min="9978" max="9978" width="10.44140625" style="45" customWidth="1"/>
    <col min="9979" max="9980" width="10.109375" style="45" customWidth="1"/>
    <col min="9981" max="9981" width="26.6640625" style="45" customWidth="1"/>
    <col min="9982" max="9982" width="54.33203125" style="45" customWidth="1"/>
    <col min="9983" max="10224" width="9.109375" style="45"/>
    <col min="10225" max="10225" width="8" style="45" customWidth="1"/>
    <col min="10226" max="10226" width="48.44140625" style="45" customWidth="1"/>
    <col min="10227" max="10227" width="12.6640625" style="45" customWidth="1"/>
    <col min="10228" max="10228" width="9.44140625" style="45" customWidth="1"/>
    <col min="10229" max="10229" width="15.6640625" style="45" customWidth="1"/>
    <col min="10230" max="10230" width="12.33203125" style="45" customWidth="1"/>
    <col min="10231" max="10231" width="9.109375" style="45"/>
    <col min="10232" max="10232" width="16" style="45" customWidth="1"/>
    <col min="10233" max="10233" width="23.44140625" style="45" customWidth="1"/>
    <col min="10234" max="10234" width="10.44140625" style="45" customWidth="1"/>
    <col min="10235" max="10236" width="10.109375" style="45" customWidth="1"/>
    <col min="10237" max="10237" width="26.6640625" style="45" customWidth="1"/>
    <col min="10238" max="10238" width="54.33203125" style="45" customWidth="1"/>
    <col min="10239" max="10480" width="9.109375" style="45"/>
    <col min="10481" max="10481" width="8" style="45" customWidth="1"/>
    <col min="10482" max="10482" width="48.44140625" style="45" customWidth="1"/>
    <col min="10483" max="10483" width="12.6640625" style="45" customWidth="1"/>
    <col min="10484" max="10484" width="9.44140625" style="45" customWidth="1"/>
    <col min="10485" max="10485" width="15.6640625" style="45" customWidth="1"/>
    <col min="10486" max="10486" width="12.33203125" style="45" customWidth="1"/>
    <col min="10487" max="10487" width="9.109375" style="45"/>
    <col min="10488" max="10488" width="16" style="45" customWidth="1"/>
    <col min="10489" max="10489" width="23.44140625" style="45" customWidth="1"/>
    <col min="10490" max="10490" width="10.44140625" style="45" customWidth="1"/>
    <col min="10491" max="10492" width="10.109375" style="45" customWidth="1"/>
    <col min="10493" max="10493" width="26.6640625" style="45" customWidth="1"/>
    <col min="10494" max="10494" width="54.33203125" style="45" customWidth="1"/>
    <col min="10495" max="10736" width="9.109375" style="45"/>
    <col min="10737" max="10737" width="8" style="45" customWidth="1"/>
    <col min="10738" max="10738" width="48.44140625" style="45" customWidth="1"/>
    <col min="10739" max="10739" width="12.6640625" style="45" customWidth="1"/>
    <col min="10740" max="10740" width="9.44140625" style="45" customWidth="1"/>
    <col min="10741" max="10741" width="15.6640625" style="45" customWidth="1"/>
    <col min="10742" max="10742" width="12.33203125" style="45" customWidth="1"/>
    <col min="10743" max="10743" width="9.109375" style="45"/>
    <col min="10744" max="10744" width="16" style="45" customWidth="1"/>
    <col min="10745" max="10745" width="23.44140625" style="45" customWidth="1"/>
    <col min="10746" max="10746" width="10.44140625" style="45" customWidth="1"/>
    <col min="10747" max="10748" width="10.109375" style="45" customWidth="1"/>
    <col min="10749" max="10749" width="26.6640625" style="45" customWidth="1"/>
    <col min="10750" max="10750" width="54.33203125" style="45" customWidth="1"/>
    <col min="10751" max="10992" width="9.109375" style="45"/>
    <col min="10993" max="10993" width="8" style="45" customWidth="1"/>
    <col min="10994" max="10994" width="48.44140625" style="45" customWidth="1"/>
    <col min="10995" max="10995" width="12.6640625" style="45" customWidth="1"/>
    <col min="10996" max="10996" width="9.44140625" style="45" customWidth="1"/>
    <col min="10997" max="10997" width="15.6640625" style="45" customWidth="1"/>
    <col min="10998" max="10998" width="12.33203125" style="45" customWidth="1"/>
    <col min="10999" max="10999" width="9.109375" style="45"/>
    <col min="11000" max="11000" width="16" style="45" customWidth="1"/>
    <col min="11001" max="11001" width="23.44140625" style="45" customWidth="1"/>
    <col min="11002" max="11002" width="10.44140625" style="45" customWidth="1"/>
    <col min="11003" max="11004" width="10.109375" style="45" customWidth="1"/>
    <col min="11005" max="11005" width="26.6640625" style="45" customWidth="1"/>
    <col min="11006" max="11006" width="54.33203125" style="45" customWidth="1"/>
    <col min="11007" max="11248" width="9.109375" style="45"/>
    <col min="11249" max="11249" width="8" style="45" customWidth="1"/>
    <col min="11250" max="11250" width="48.44140625" style="45" customWidth="1"/>
    <col min="11251" max="11251" width="12.6640625" style="45" customWidth="1"/>
    <col min="11252" max="11252" width="9.44140625" style="45" customWidth="1"/>
    <col min="11253" max="11253" width="15.6640625" style="45" customWidth="1"/>
    <col min="11254" max="11254" width="12.33203125" style="45" customWidth="1"/>
    <col min="11255" max="11255" width="9.109375" style="45"/>
    <col min="11256" max="11256" width="16" style="45" customWidth="1"/>
    <col min="11257" max="11257" width="23.44140625" style="45" customWidth="1"/>
    <col min="11258" max="11258" width="10.44140625" style="45" customWidth="1"/>
    <col min="11259" max="11260" width="10.109375" style="45" customWidth="1"/>
    <col min="11261" max="11261" width="26.6640625" style="45" customWidth="1"/>
    <col min="11262" max="11262" width="54.33203125" style="45" customWidth="1"/>
    <col min="11263" max="11504" width="9.109375" style="45"/>
    <col min="11505" max="11505" width="8" style="45" customWidth="1"/>
    <col min="11506" max="11506" width="48.44140625" style="45" customWidth="1"/>
    <col min="11507" max="11507" width="12.6640625" style="45" customWidth="1"/>
    <col min="11508" max="11508" width="9.44140625" style="45" customWidth="1"/>
    <col min="11509" max="11509" width="15.6640625" style="45" customWidth="1"/>
    <col min="11510" max="11510" width="12.33203125" style="45" customWidth="1"/>
    <col min="11511" max="11511" width="9.109375" style="45"/>
    <col min="11512" max="11512" width="16" style="45" customWidth="1"/>
    <col min="11513" max="11513" width="23.44140625" style="45" customWidth="1"/>
    <col min="11514" max="11514" width="10.44140625" style="45" customWidth="1"/>
    <col min="11515" max="11516" width="10.109375" style="45" customWidth="1"/>
    <col min="11517" max="11517" width="26.6640625" style="45" customWidth="1"/>
    <col min="11518" max="11518" width="54.33203125" style="45" customWidth="1"/>
    <col min="11519" max="11760" width="9.109375" style="45"/>
    <col min="11761" max="11761" width="8" style="45" customWidth="1"/>
    <col min="11762" max="11762" width="48.44140625" style="45" customWidth="1"/>
    <col min="11763" max="11763" width="12.6640625" style="45" customWidth="1"/>
    <col min="11764" max="11764" width="9.44140625" style="45" customWidth="1"/>
    <col min="11765" max="11765" width="15.6640625" style="45" customWidth="1"/>
    <col min="11766" max="11766" width="12.33203125" style="45" customWidth="1"/>
    <col min="11767" max="11767" width="9.109375" style="45"/>
    <col min="11768" max="11768" width="16" style="45" customWidth="1"/>
    <col min="11769" max="11769" width="23.44140625" style="45" customWidth="1"/>
    <col min="11770" max="11770" width="10.44140625" style="45" customWidth="1"/>
    <col min="11771" max="11772" width="10.109375" style="45" customWidth="1"/>
    <col min="11773" max="11773" width="26.6640625" style="45" customWidth="1"/>
    <col min="11774" max="11774" width="54.33203125" style="45" customWidth="1"/>
    <col min="11775" max="12016" width="9.109375" style="45"/>
    <col min="12017" max="12017" width="8" style="45" customWidth="1"/>
    <col min="12018" max="12018" width="48.44140625" style="45" customWidth="1"/>
    <col min="12019" max="12019" width="12.6640625" style="45" customWidth="1"/>
    <col min="12020" max="12020" width="9.44140625" style="45" customWidth="1"/>
    <col min="12021" max="12021" width="15.6640625" style="45" customWidth="1"/>
    <col min="12022" max="12022" width="12.33203125" style="45" customWidth="1"/>
    <col min="12023" max="12023" width="9.109375" style="45"/>
    <col min="12024" max="12024" width="16" style="45" customWidth="1"/>
    <col min="12025" max="12025" width="23.44140625" style="45" customWidth="1"/>
    <col min="12026" max="12026" width="10.44140625" style="45" customWidth="1"/>
    <col min="12027" max="12028" width="10.109375" style="45" customWidth="1"/>
    <col min="12029" max="12029" width="26.6640625" style="45" customWidth="1"/>
    <col min="12030" max="12030" width="54.33203125" style="45" customWidth="1"/>
    <col min="12031" max="12272" width="9.109375" style="45"/>
    <col min="12273" max="12273" width="8" style="45" customWidth="1"/>
    <col min="12274" max="12274" width="48.44140625" style="45" customWidth="1"/>
    <col min="12275" max="12275" width="12.6640625" style="45" customWidth="1"/>
    <col min="12276" max="12276" width="9.44140625" style="45" customWidth="1"/>
    <col min="12277" max="12277" width="15.6640625" style="45" customWidth="1"/>
    <col min="12278" max="12278" width="12.33203125" style="45" customWidth="1"/>
    <col min="12279" max="12279" width="9.109375" style="45"/>
    <col min="12280" max="12280" width="16" style="45" customWidth="1"/>
    <col min="12281" max="12281" width="23.44140625" style="45" customWidth="1"/>
    <col min="12282" max="12282" width="10.44140625" style="45" customWidth="1"/>
    <col min="12283" max="12284" width="10.109375" style="45" customWidth="1"/>
    <col min="12285" max="12285" width="26.6640625" style="45" customWidth="1"/>
    <col min="12286" max="12286" width="54.33203125" style="45" customWidth="1"/>
    <col min="12287" max="12528" width="9.109375" style="45"/>
    <col min="12529" max="12529" width="8" style="45" customWidth="1"/>
    <col min="12530" max="12530" width="48.44140625" style="45" customWidth="1"/>
    <col min="12531" max="12531" width="12.6640625" style="45" customWidth="1"/>
    <col min="12532" max="12532" width="9.44140625" style="45" customWidth="1"/>
    <col min="12533" max="12533" width="15.6640625" style="45" customWidth="1"/>
    <col min="12534" max="12534" width="12.33203125" style="45" customWidth="1"/>
    <col min="12535" max="12535" width="9.109375" style="45"/>
    <col min="12536" max="12536" width="16" style="45" customWidth="1"/>
    <col min="12537" max="12537" width="23.44140625" style="45" customWidth="1"/>
    <col min="12538" max="12538" width="10.44140625" style="45" customWidth="1"/>
    <col min="12539" max="12540" width="10.109375" style="45" customWidth="1"/>
    <col min="12541" max="12541" width="26.6640625" style="45" customWidth="1"/>
    <col min="12542" max="12542" width="54.33203125" style="45" customWidth="1"/>
    <col min="12543" max="12784" width="9.109375" style="45"/>
    <col min="12785" max="12785" width="8" style="45" customWidth="1"/>
    <col min="12786" max="12786" width="48.44140625" style="45" customWidth="1"/>
    <col min="12787" max="12787" width="12.6640625" style="45" customWidth="1"/>
    <col min="12788" max="12788" width="9.44140625" style="45" customWidth="1"/>
    <col min="12789" max="12789" width="15.6640625" style="45" customWidth="1"/>
    <col min="12790" max="12790" width="12.33203125" style="45" customWidth="1"/>
    <col min="12791" max="12791" width="9.109375" style="45"/>
    <col min="12792" max="12792" width="16" style="45" customWidth="1"/>
    <col min="12793" max="12793" width="23.44140625" style="45" customWidth="1"/>
    <col min="12794" max="12794" width="10.44140625" style="45" customWidth="1"/>
    <col min="12795" max="12796" width="10.109375" style="45" customWidth="1"/>
    <col min="12797" max="12797" width="26.6640625" style="45" customWidth="1"/>
    <col min="12798" max="12798" width="54.33203125" style="45" customWidth="1"/>
    <col min="12799" max="13040" width="9.109375" style="45"/>
    <col min="13041" max="13041" width="8" style="45" customWidth="1"/>
    <col min="13042" max="13042" width="48.44140625" style="45" customWidth="1"/>
    <col min="13043" max="13043" width="12.6640625" style="45" customWidth="1"/>
    <col min="13044" max="13044" width="9.44140625" style="45" customWidth="1"/>
    <col min="13045" max="13045" width="15.6640625" style="45" customWidth="1"/>
    <col min="13046" max="13046" width="12.33203125" style="45" customWidth="1"/>
    <col min="13047" max="13047" width="9.109375" style="45"/>
    <col min="13048" max="13048" width="16" style="45" customWidth="1"/>
    <col min="13049" max="13049" width="23.44140625" style="45" customWidth="1"/>
    <col min="13050" max="13050" width="10.44140625" style="45" customWidth="1"/>
    <col min="13051" max="13052" width="10.109375" style="45" customWidth="1"/>
    <col min="13053" max="13053" width="26.6640625" style="45" customWidth="1"/>
    <col min="13054" max="13054" width="54.33203125" style="45" customWidth="1"/>
    <col min="13055" max="13296" width="9.109375" style="45"/>
    <col min="13297" max="13297" width="8" style="45" customWidth="1"/>
    <col min="13298" max="13298" width="48.44140625" style="45" customWidth="1"/>
    <col min="13299" max="13299" width="12.6640625" style="45" customWidth="1"/>
    <col min="13300" max="13300" width="9.44140625" style="45" customWidth="1"/>
    <col min="13301" max="13301" width="15.6640625" style="45" customWidth="1"/>
    <col min="13302" max="13302" width="12.33203125" style="45" customWidth="1"/>
    <col min="13303" max="13303" width="9.109375" style="45"/>
    <col min="13304" max="13304" width="16" style="45" customWidth="1"/>
    <col min="13305" max="13305" width="23.44140625" style="45" customWidth="1"/>
    <col min="13306" max="13306" width="10.44140625" style="45" customWidth="1"/>
    <col min="13307" max="13308" width="10.109375" style="45" customWidth="1"/>
    <col min="13309" max="13309" width="26.6640625" style="45" customWidth="1"/>
    <col min="13310" max="13310" width="54.33203125" style="45" customWidth="1"/>
    <col min="13311" max="13552" width="9.109375" style="45"/>
    <col min="13553" max="13553" width="8" style="45" customWidth="1"/>
    <col min="13554" max="13554" width="48.44140625" style="45" customWidth="1"/>
    <col min="13555" max="13555" width="12.6640625" style="45" customWidth="1"/>
    <col min="13556" max="13556" width="9.44140625" style="45" customWidth="1"/>
    <col min="13557" max="13557" width="15.6640625" style="45" customWidth="1"/>
    <col min="13558" max="13558" width="12.33203125" style="45" customWidth="1"/>
    <col min="13559" max="13559" width="9.109375" style="45"/>
    <col min="13560" max="13560" width="16" style="45" customWidth="1"/>
    <col min="13561" max="13561" width="23.44140625" style="45" customWidth="1"/>
    <col min="13562" max="13562" width="10.44140625" style="45" customWidth="1"/>
    <col min="13563" max="13564" width="10.109375" style="45" customWidth="1"/>
    <col min="13565" max="13565" width="26.6640625" style="45" customWidth="1"/>
    <col min="13566" max="13566" width="54.33203125" style="45" customWidth="1"/>
    <col min="13567" max="13808" width="9.109375" style="45"/>
    <col min="13809" max="13809" width="8" style="45" customWidth="1"/>
    <col min="13810" max="13810" width="48.44140625" style="45" customWidth="1"/>
    <col min="13811" max="13811" width="12.6640625" style="45" customWidth="1"/>
    <col min="13812" max="13812" width="9.44140625" style="45" customWidth="1"/>
    <col min="13813" max="13813" width="15.6640625" style="45" customWidth="1"/>
    <col min="13814" max="13814" width="12.33203125" style="45" customWidth="1"/>
    <col min="13815" max="13815" width="9.109375" style="45"/>
    <col min="13816" max="13816" width="16" style="45" customWidth="1"/>
    <col min="13817" max="13817" width="23.44140625" style="45" customWidth="1"/>
    <col min="13818" max="13818" width="10.44140625" style="45" customWidth="1"/>
    <col min="13819" max="13820" width="10.109375" style="45" customWidth="1"/>
    <col min="13821" max="13821" width="26.6640625" style="45" customWidth="1"/>
    <col min="13822" max="13822" width="54.33203125" style="45" customWidth="1"/>
    <col min="13823" max="14064" width="9.109375" style="45"/>
    <col min="14065" max="14065" width="8" style="45" customWidth="1"/>
    <col min="14066" max="14066" width="48.44140625" style="45" customWidth="1"/>
    <col min="14067" max="14067" width="12.6640625" style="45" customWidth="1"/>
    <col min="14068" max="14068" width="9.44140625" style="45" customWidth="1"/>
    <col min="14069" max="14069" width="15.6640625" style="45" customWidth="1"/>
    <col min="14070" max="14070" width="12.33203125" style="45" customWidth="1"/>
    <col min="14071" max="14071" width="9.109375" style="45"/>
    <col min="14072" max="14072" width="16" style="45" customWidth="1"/>
    <col min="14073" max="14073" width="23.44140625" style="45" customWidth="1"/>
    <col min="14074" max="14074" width="10.44140625" style="45" customWidth="1"/>
    <col min="14075" max="14076" width="10.109375" style="45" customWidth="1"/>
    <col min="14077" max="14077" width="26.6640625" style="45" customWidth="1"/>
    <col min="14078" max="14078" width="54.33203125" style="45" customWidth="1"/>
    <col min="14079" max="14320" width="9.109375" style="45"/>
    <col min="14321" max="14321" width="8" style="45" customWidth="1"/>
    <col min="14322" max="14322" width="48.44140625" style="45" customWidth="1"/>
    <col min="14323" max="14323" width="12.6640625" style="45" customWidth="1"/>
    <col min="14324" max="14324" width="9.44140625" style="45" customWidth="1"/>
    <col min="14325" max="14325" width="15.6640625" style="45" customWidth="1"/>
    <col min="14326" max="14326" width="12.33203125" style="45" customWidth="1"/>
    <col min="14327" max="14327" width="9.109375" style="45"/>
    <col min="14328" max="14328" width="16" style="45" customWidth="1"/>
    <col min="14329" max="14329" width="23.44140625" style="45" customWidth="1"/>
    <col min="14330" max="14330" width="10.44140625" style="45" customWidth="1"/>
    <col min="14331" max="14332" width="10.109375" style="45" customWidth="1"/>
    <col min="14333" max="14333" width="26.6640625" style="45" customWidth="1"/>
    <col min="14334" max="14334" width="54.33203125" style="45" customWidth="1"/>
    <col min="14335" max="14576" width="9.109375" style="45"/>
    <col min="14577" max="14577" width="8" style="45" customWidth="1"/>
    <col min="14578" max="14578" width="48.44140625" style="45" customWidth="1"/>
    <col min="14579" max="14579" width="12.6640625" style="45" customWidth="1"/>
    <col min="14580" max="14580" width="9.44140625" style="45" customWidth="1"/>
    <col min="14581" max="14581" width="15.6640625" style="45" customWidth="1"/>
    <col min="14582" max="14582" width="12.33203125" style="45" customWidth="1"/>
    <col min="14583" max="14583" width="9.109375" style="45"/>
    <col min="14584" max="14584" width="16" style="45" customWidth="1"/>
    <col min="14585" max="14585" width="23.44140625" style="45" customWidth="1"/>
    <col min="14586" max="14586" width="10.44140625" style="45" customWidth="1"/>
    <col min="14587" max="14588" width="10.109375" style="45" customWidth="1"/>
    <col min="14589" max="14589" width="26.6640625" style="45" customWidth="1"/>
    <col min="14590" max="14590" width="54.33203125" style="45" customWidth="1"/>
    <col min="14591" max="14832" width="9.109375" style="45"/>
    <col min="14833" max="14833" width="8" style="45" customWidth="1"/>
    <col min="14834" max="14834" width="48.44140625" style="45" customWidth="1"/>
    <col min="14835" max="14835" width="12.6640625" style="45" customWidth="1"/>
    <col min="14836" max="14836" width="9.44140625" style="45" customWidth="1"/>
    <col min="14837" max="14837" width="15.6640625" style="45" customWidth="1"/>
    <col min="14838" max="14838" width="12.33203125" style="45" customWidth="1"/>
    <col min="14839" max="14839" width="9.109375" style="45"/>
    <col min="14840" max="14840" width="16" style="45" customWidth="1"/>
    <col min="14841" max="14841" width="23.44140625" style="45" customWidth="1"/>
    <col min="14842" max="14842" width="10.44140625" style="45" customWidth="1"/>
    <col min="14843" max="14844" width="10.109375" style="45" customWidth="1"/>
    <col min="14845" max="14845" width="26.6640625" style="45" customWidth="1"/>
    <col min="14846" max="14846" width="54.33203125" style="45" customWidth="1"/>
    <col min="14847" max="15088" width="9.109375" style="45"/>
    <col min="15089" max="15089" width="8" style="45" customWidth="1"/>
    <col min="15090" max="15090" width="48.44140625" style="45" customWidth="1"/>
    <col min="15091" max="15091" width="12.6640625" style="45" customWidth="1"/>
    <col min="15092" max="15092" width="9.44140625" style="45" customWidth="1"/>
    <col min="15093" max="15093" width="15.6640625" style="45" customWidth="1"/>
    <col min="15094" max="15094" width="12.33203125" style="45" customWidth="1"/>
    <col min="15095" max="15095" width="9.109375" style="45"/>
    <col min="15096" max="15096" width="16" style="45" customWidth="1"/>
    <col min="15097" max="15097" width="23.44140625" style="45" customWidth="1"/>
    <col min="15098" max="15098" width="10.44140625" style="45" customWidth="1"/>
    <col min="15099" max="15100" width="10.109375" style="45" customWidth="1"/>
    <col min="15101" max="15101" width="26.6640625" style="45" customWidth="1"/>
    <col min="15102" max="15102" width="54.33203125" style="45" customWidth="1"/>
    <col min="15103" max="15344" width="9.109375" style="45"/>
    <col min="15345" max="15345" width="8" style="45" customWidth="1"/>
    <col min="15346" max="15346" width="48.44140625" style="45" customWidth="1"/>
    <col min="15347" max="15347" width="12.6640625" style="45" customWidth="1"/>
    <col min="15348" max="15348" width="9.44140625" style="45" customWidth="1"/>
    <col min="15349" max="15349" width="15.6640625" style="45" customWidth="1"/>
    <col min="15350" max="15350" width="12.33203125" style="45" customWidth="1"/>
    <col min="15351" max="15351" width="9.109375" style="45"/>
    <col min="15352" max="15352" width="16" style="45" customWidth="1"/>
    <col min="15353" max="15353" width="23.44140625" style="45" customWidth="1"/>
    <col min="15354" max="15354" width="10.44140625" style="45" customWidth="1"/>
    <col min="15355" max="15356" width="10.109375" style="45" customWidth="1"/>
    <col min="15357" max="15357" width="26.6640625" style="45" customWidth="1"/>
    <col min="15358" max="15358" width="54.33203125" style="45" customWidth="1"/>
    <col min="15359" max="15600" width="9.109375" style="45"/>
    <col min="15601" max="15601" width="8" style="45" customWidth="1"/>
    <col min="15602" max="15602" width="48.44140625" style="45" customWidth="1"/>
    <col min="15603" max="15603" width="12.6640625" style="45" customWidth="1"/>
    <col min="15604" max="15604" width="9.44140625" style="45" customWidth="1"/>
    <col min="15605" max="15605" width="15.6640625" style="45" customWidth="1"/>
    <col min="15606" max="15606" width="12.33203125" style="45" customWidth="1"/>
    <col min="15607" max="15607" width="9.109375" style="45"/>
    <col min="15608" max="15608" width="16" style="45" customWidth="1"/>
    <col min="15609" max="15609" width="23.44140625" style="45" customWidth="1"/>
    <col min="15610" max="15610" width="10.44140625" style="45" customWidth="1"/>
    <col min="15611" max="15612" width="10.109375" style="45" customWidth="1"/>
    <col min="15613" max="15613" width="26.6640625" style="45" customWidth="1"/>
    <col min="15614" max="15614" width="54.33203125" style="45" customWidth="1"/>
    <col min="15615" max="15856" width="9.109375" style="45"/>
    <col min="15857" max="15857" width="8" style="45" customWidth="1"/>
    <col min="15858" max="15858" width="48.44140625" style="45" customWidth="1"/>
    <col min="15859" max="15859" width="12.6640625" style="45" customWidth="1"/>
    <col min="15860" max="15860" width="9.44140625" style="45" customWidth="1"/>
    <col min="15861" max="15861" width="15.6640625" style="45" customWidth="1"/>
    <col min="15862" max="15862" width="12.33203125" style="45" customWidth="1"/>
    <col min="15863" max="15863" width="9.109375" style="45"/>
    <col min="15864" max="15864" width="16" style="45" customWidth="1"/>
    <col min="15865" max="15865" width="23.44140625" style="45" customWidth="1"/>
    <col min="15866" max="15866" width="10.44140625" style="45" customWidth="1"/>
    <col min="15867" max="15868" width="10.109375" style="45" customWidth="1"/>
    <col min="15869" max="15869" width="26.6640625" style="45" customWidth="1"/>
    <col min="15870" max="15870" width="54.33203125" style="45" customWidth="1"/>
    <col min="15871" max="16112" width="9.109375" style="45"/>
    <col min="16113" max="16113" width="8" style="45" customWidth="1"/>
    <col min="16114" max="16114" width="48.44140625" style="45" customWidth="1"/>
    <col min="16115" max="16115" width="12.6640625" style="45" customWidth="1"/>
    <col min="16116" max="16116" width="9.44140625" style="45" customWidth="1"/>
    <col min="16117" max="16117" width="15.6640625" style="45" customWidth="1"/>
    <col min="16118" max="16118" width="12.33203125" style="45" customWidth="1"/>
    <col min="16119" max="16119" width="9.109375" style="45"/>
    <col min="16120" max="16120" width="16" style="45" customWidth="1"/>
    <col min="16121" max="16121" width="23.44140625" style="45" customWidth="1"/>
    <col min="16122" max="16122" width="10.44140625" style="45" customWidth="1"/>
    <col min="16123" max="16124" width="10.109375" style="45" customWidth="1"/>
    <col min="16125" max="16125" width="26.6640625" style="45" customWidth="1"/>
    <col min="16126" max="16126" width="54.33203125" style="45" customWidth="1"/>
    <col min="16127" max="16384" width="9.109375" style="45"/>
  </cols>
  <sheetData>
    <row r="1" spans="1:11" ht="15" customHeight="1">
      <c r="A1" s="192" t="s">
        <v>7</v>
      </c>
      <c r="B1" s="303" t="s">
        <v>274</v>
      </c>
      <c r="C1" s="303"/>
      <c r="D1" s="303"/>
      <c r="E1" s="193"/>
      <c r="F1" s="193"/>
      <c r="G1" s="193"/>
      <c r="H1" s="193"/>
      <c r="I1" s="193"/>
      <c r="J1" s="193"/>
      <c r="K1" s="193"/>
    </row>
    <row r="2" spans="1:11" ht="15" customHeight="1">
      <c r="A2" s="194"/>
      <c r="B2" s="194"/>
      <c r="C2" s="193"/>
      <c r="D2" s="195"/>
      <c r="E2" s="193"/>
      <c r="F2" s="193"/>
      <c r="G2" s="193"/>
      <c r="H2" s="193"/>
      <c r="I2" s="193"/>
      <c r="J2" s="193"/>
      <c r="K2" s="193"/>
    </row>
    <row r="3" spans="1:11" ht="15" customHeight="1">
      <c r="A3" s="103" t="s">
        <v>182</v>
      </c>
      <c r="B3" s="221" t="s">
        <v>36</v>
      </c>
      <c r="C3" s="222"/>
      <c r="D3" s="223"/>
      <c r="E3" s="193"/>
      <c r="F3" s="193"/>
      <c r="G3" s="193"/>
      <c r="H3" s="193"/>
      <c r="I3" s="193"/>
      <c r="J3" s="193"/>
      <c r="K3" s="193"/>
    </row>
    <row r="4" spans="1:11" ht="15" customHeight="1">
      <c r="A4" s="103" t="s">
        <v>183</v>
      </c>
      <c r="B4" s="298"/>
      <c r="C4" s="105"/>
      <c r="D4" s="122"/>
      <c r="E4" s="193"/>
      <c r="F4" s="193"/>
      <c r="G4" s="193"/>
      <c r="H4" s="193"/>
      <c r="I4" s="193"/>
      <c r="J4" s="193"/>
      <c r="K4" s="193"/>
    </row>
    <row r="5" spans="1:11" ht="15" customHeight="1">
      <c r="A5" s="196" t="s">
        <v>184</v>
      </c>
      <c r="B5" s="291"/>
      <c r="C5" s="224"/>
      <c r="D5" s="225"/>
      <c r="E5" s="193"/>
      <c r="F5" s="193"/>
      <c r="G5" s="193"/>
      <c r="H5" s="193"/>
      <c r="I5" s="193"/>
      <c r="J5" s="193"/>
      <c r="K5" s="193"/>
    </row>
    <row r="6" spans="1:11" ht="15" customHeight="1">
      <c r="A6" s="196" t="s">
        <v>272</v>
      </c>
      <c r="B6" s="292"/>
      <c r="C6" s="105"/>
      <c r="D6" s="122"/>
      <c r="E6" s="193"/>
      <c r="F6" s="193"/>
      <c r="G6" s="193"/>
      <c r="H6" s="193"/>
      <c r="I6" s="193"/>
      <c r="J6" s="193"/>
      <c r="K6" s="193"/>
    </row>
    <row r="7" spans="1:11" ht="15" customHeight="1">
      <c r="A7" s="196" t="s">
        <v>273</v>
      </c>
      <c r="B7" s="221" t="s">
        <v>125</v>
      </c>
      <c r="C7" s="222"/>
      <c r="D7" s="223"/>
      <c r="E7" s="193"/>
      <c r="F7" s="193"/>
      <c r="G7" s="193"/>
      <c r="H7" s="193"/>
      <c r="I7" s="193"/>
      <c r="J7" s="193"/>
      <c r="K7" s="193"/>
    </row>
    <row r="8" spans="1:11" ht="15" customHeight="1">
      <c r="A8" s="103" t="s">
        <v>187</v>
      </c>
      <c r="B8" s="299"/>
      <c r="C8" s="105"/>
      <c r="D8" s="122"/>
      <c r="E8" s="193"/>
      <c r="F8" s="197"/>
      <c r="G8" s="193"/>
      <c r="H8" s="193"/>
      <c r="I8" s="193"/>
      <c r="J8" s="193"/>
      <c r="K8" s="193"/>
    </row>
    <row r="9" spans="1:11" ht="15" customHeight="1">
      <c r="A9" s="114"/>
      <c r="B9" s="114"/>
      <c r="C9" s="115"/>
      <c r="D9" s="198"/>
      <c r="E9" s="193"/>
      <c r="F9" s="193"/>
      <c r="G9" s="193"/>
      <c r="H9" s="193"/>
      <c r="I9" s="193"/>
      <c r="J9" s="193"/>
      <c r="K9" s="193"/>
    </row>
    <row r="10" spans="1:11" ht="15" customHeight="1">
      <c r="A10" s="199">
        <v>5</v>
      </c>
      <c r="B10" s="200" t="s">
        <v>14</v>
      </c>
      <c r="C10" s="199" t="s">
        <v>173</v>
      </c>
      <c r="D10" s="199" t="s">
        <v>115</v>
      </c>
      <c r="E10" s="193"/>
      <c r="F10" s="193"/>
      <c r="G10" s="193"/>
      <c r="H10" s="193"/>
      <c r="I10" s="193"/>
      <c r="J10" s="193"/>
      <c r="K10" s="193"/>
    </row>
    <row r="11" spans="1:11" ht="15" customHeight="1">
      <c r="A11" s="121"/>
      <c r="B11" s="106"/>
      <c r="C11" s="106"/>
      <c r="D11" s="201"/>
      <c r="E11" s="193"/>
      <c r="F11" s="193"/>
      <c r="G11" s="193"/>
      <c r="H11" s="193"/>
      <c r="I11" s="193"/>
      <c r="J11" s="193"/>
      <c r="K11" s="193"/>
    </row>
    <row r="12" spans="1:11" ht="15" customHeight="1">
      <c r="A12" s="48" t="s">
        <v>189</v>
      </c>
      <c r="B12" s="116" t="s">
        <v>190</v>
      </c>
      <c r="C12" s="117">
        <f>SUM(C13:C21)</f>
        <v>0</v>
      </c>
      <c r="D12" s="117">
        <f>SUM(D13:D21)</f>
        <v>0</v>
      </c>
      <c r="E12" s="115"/>
      <c r="F12" s="115"/>
      <c r="G12" s="115"/>
      <c r="H12" s="115"/>
      <c r="I12" s="115"/>
      <c r="J12" s="115"/>
      <c r="K12" s="115"/>
    </row>
    <row r="13" spans="1:11" ht="15" customHeight="1">
      <c r="A13" s="16" t="s">
        <v>191</v>
      </c>
      <c r="B13" s="102" t="s">
        <v>192</v>
      </c>
      <c r="C13" s="294"/>
      <c r="D13" s="118">
        <f>ROUND(($B$8*C13/100),2)</f>
        <v>0</v>
      </c>
      <c r="E13" s="115"/>
      <c r="F13" s="115"/>
      <c r="G13" s="115"/>
      <c r="H13" s="115"/>
      <c r="I13" s="115"/>
      <c r="J13" s="115"/>
      <c r="K13" s="115"/>
    </row>
    <row r="14" spans="1:11" ht="15" customHeight="1">
      <c r="A14" s="16" t="s">
        <v>193</v>
      </c>
      <c r="B14" s="102" t="s">
        <v>194</v>
      </c>
      <c r="C14" s="294"/>
      <c r="D14" s="118">
        <f t="shared" ref="D14:D21" si="0">ROUND(($B$8*C14/100),2)</f>
        <v>0</v>
      </c>
      <c r="E14" s="115"/>
      <c r="F14" s="115"/>
      <c r="G14" s="115"/>
      <c r="H14" s="115"/>
      <c r="I14" s="115"/>
      <c r="J14" s="115"/>
      <c r="K14" s="115"/>
    </row>
    <row r="15" spans="1:11" ht="15" customHeight="1">
      <c r="A15" s="16" t="s">
        <v>195</v>
      </c>
      <c r="B15" s="102" t="s">
        <v>196</v>
      </c>
      <c r="C15" s="294"/>
      <c r="D15" s="118">
        <f t="shared" si="0"/>
        <v>0</v>
      </c>
      <c r="E15" s="115"/>
      <c r="F15" s="115"/>
      <c r="G15" s="115"/>
      <c r="H15" s="115"/>
      <c r="I15" s="115"/>
      <c r="J15" s="115"/>
      <c r="K15" s="115"/>
    </row>
    <row r="16" spans="1:11" ht="15" customHeight="1">
      <c r="A16" s="16" t="s">
        <v>197</v>
      </c>
      <c r="B16" s="102" t="s">
        <v>198</v>
      </c>
      <c r="C16" s="294"/>
      <c r="D16" s="118">
        <f t="shared" si="0"/>
        <v>0</v>
      </c>
      <c r="E16" s="115"/>
      <c r="F16" s="115"/>
      <c r="G16" s="115"/>
      <c r="H16" s="115"/>
      <c r="I16" s="115"/>
      <c r="J16" s="115"/>
      <c r="K16" s="115"/>
    </row>
    <row r="17" spans="1:11" ht="15" customHeight="1">
      <c r="A17" s="16" t="s">
        <v>199</v>
      </c>
      <c r="B17" s="102" t="s">
        <v>200</v>
      </c>
      <c r="C17" s="294"/>
      <c r="D17" s="118">
        <f t="shared" si="0"/>
        <v>0</v>
      </c>
      <c r="E17" s="115"/>
      <c r="F17" s="115"/>
      <c r="G17" s="115"/>
      <c r="H17" s="115"/>
      <c r="I17" s="115"/>
      <c r="J17" s="115"/>
      <c r="K17" s="115"/>
    </row>
    <row r="18" spans="1:11" ht="15" customHeight="1">
      <c r="A18" s="16" t="s">
        <v>201</v>
      </c>
      <c r="B18" s="102" t="s">
        <v>202</v>
      </c>
      <c r="C18" s="294"/>
      <c r="D18" s="118">
        <f t="shared" si="0"/>
        <v>0</v>
      </c>
      <c r="E18" s="115"/>
      <c r="F18" s="115"/>
      <c r="G18" s="115"/>
      <c r="H18" s="115"/>
      <c r="I18" s="115"/>
      <c r="J18" s="115"/>
      <c r="K18" s="115"/>
    </row>
    <row r="19" spans="1:11" ht="15" customHeight="1">
      <c r="A19" s="16" t="s">
        <v>203</v>
      </c>
      <c r="B19" s="102" t="s">
        <v>204</v>
      </c>
      <c r="C19" s="294"/>
      <c r="D19" s="118">
        <f t="shared" si="0"/>
        <v>0</v>
      </c>
      <c r="E19" s="115"/>
      <c r="F19" s="115"/>
      <c r="G19" s="115"/>
      <c r="H19" s="115"/>
      <c r="I19" s="115"/>
      <c r="J19" s="115"/>
      <c r="K19" s="115"/>
    </row>
    <row r="20" spans="1:11" ht="15" customHeight="1">
      <c r="A20" s="16" t="s">
        <v>205</v>
      </c>
      <c r="B20" s="102" t="s">
        <v>206</v>
      </c>
      <c r="C20" s="294"/>
      <c r="D20" s="118">
        <f t="shared" si="0"/>
        <v>0</v>
      </c>
      <c r="E20" s="115"/>
      <c r="F20" s="115"/>
      <c r="G20" s="115"/>
      <c r="H20" s="115"/>
      <c r="I20" s="115"/>
      <c r="J20" s="115"/>
      <c r="K20" s="115"/>
    </row>
    <row r="21" spans="1:11" ht="15" customHeight="1">
      <c r="A21" s="16" t="s">
        <v>207</v>
      </c>
      <c r="B21" s="102" t="s">
        <v>208</v>
      </c>
      <c r="C21" s="294"/>
      <c r="D21" s="118">
        <f t="shared" si="0"/>
        <v>0</v>
      </c>
      <c r="E21" s="115"/>
      <c r="F21" s="115"/>
      <c r="G21" s="115"/>
      <c r="H21" s="115"/>
      <c r="I21" s="115"/>
      <c r="J21" s="115"/>
      <c r="K21" s="115"/>
    </row>
    <row r="22" spans="1:11" ht="15" customHeight="1">
      <c r="A22" s="114"/>
      <c r="B22" s="106"/>
      <c r="C22" s="106"/>
      <c r="D22" s="201"/>
      <c r="E22" s="193"/>
      <c r="F22" s="193"/>
      <c r="G22" s="193"/>
      <c r="H22" s="193"/>
      <c r="I22" s="193"/>
      <c r="J22" s="193"/>
      <c r="K22" s="193"/>
    </row>
    <row r="23" spans="1:11" ht="15" customHeight="1">
      <c r="A23" s="48" t="s">
        <v>209</v>
      </c>
      <c r="B23" s="116" t="s">
        <v>210</v>
      </c>
      <c r="C23" s="117">
        <f>SUM(C24:C30)</f>
        <v>0</v>
      </c>
      <c r="D23" s="117">
        <f>SUM(D24:D30)</f>
        <v>0</v>
      </c>
      <c r="E23" s="115"/>
      <c r="F23" s="115"/>
      <c r="G23" s="115"/>
      <c r="H23" s="115"/>
      <c r="I23" s="115"/>
      <c r="J23" s="115"/>
      <c r="K23" s="115"/>
    </row>
    <row r="24" spans="1:11" ht="15" customHeight="1">
      <c r="A24" s="16" t="s">
        <v>211</v>
      </c>
      <c r="B24" s="102" t="s">
        <v>212</v>
      </c>
      <c r="C24" s="294"/>
      <c r="D24" s="118">
        <f>ROUND(($B$8*C24/100),2)</f>
        <v>0</v>
      </c>
      <c r="E24" s="115"/>
      <c r="F24" s="115"/>
      <c r="G24" s="115"/>
      <c r="H24" s="115"/>
      <c r="I24" s="115"/>
      <c r="J24" s="115"/>
      <c r="K24" s="115"/>
    </row>
    <row r="25" spans="1:11" ht="15" customHeight="1">
      <c r="A25" s="16" t="s">
        <v>213</v>
      </c>
      <c r="B25" s="102" t="s">
        <v>214</v>
      </c>
      <c r="C25" s="294"/>
      <c r="D25" s="118">
        <f t="shared" ref="D25:D30" si="1">ROUND(($B$8*C25/100),2)</f>
        <v>0</v>
      </c>
      <c r="E25" s="115"/>
      <c r="F25" s="115"/>
      <c r="G25" s="115"/>
      <c r="H25" s="115"/>
      <c r="I25" s="115"/>
      <c r="J25" s="115"/>
      <c r="K25" s="115"/>
    </row>
    <row r="26" spans="1:11" ht="15" customHeight="1">
      <c r="A26" s="16" t="s">
        <v>215</v>
      </c>
      <c r="B26" s="102" t="s">
        <v>216</v>
      </c>
      <c r="C26" s="294"/>
      <c r="D26" s="118">
        <f t="shared" si="1"/>
        <v>0</v>
      </c>
      <c r="E26" s="115"/>
      <c r="F26" s="115"/>
      <c r="G26" s="115"/>
      <c r="H26" s="115"/>
      <c r="I26" s="202"/>
      <c r="J26" s="115"/>
      <c r="K26" s="115"/>
    </row>
    <row r="27" spans="1:11" ht="15" customHeight="1">
      <c r="A27" s="16" t="s">
        <v>217</v>
      </c>
      <c r="B27" s="102" t="s">
        <v>218</v>
      </c>
      <c r="C27" s="294"/>
      <c r="D27" s="118">
        <f t="shared" si="1"/>
        <v>0</v>
      </c>
      <c r="E27" s="115"/>
      <c r="F27" s="115"/>
      <c r="G27" s="115"/>
      <c r="H27" s="115"/>
      <c r="I27" s="115"/>
      <c r="J27" s="115"/>
      <c r="K27" s="115"/>
    </row>
    <row r="28" spans="1:11" ht="15" customHeight="1">
      <c r="A28" s="16" t="s">
        <v>219</v>
      </c>
      <c r="B28" s="102" t="s">
        <v>220</v>
      </c>
      <c r="C28" s="294"/>
      <c r="D28" s="118">
        <f t="shared" si="1"/>
        <v>0</v>
      </c>
      <c r="E28" s="115"/>
      <c r="F28" s="115"/>
      <c r="G28" s="115"/>
      <c r="H28" s="115"/>
      <c r="I28" s="115"/>
      <c r="J28" s="115"/>
      <c r="K28" s="115"/>
    </row>
    <row r="29" spans="1:11" ht="15" customHeight="1">
      <c r="A29" s="16" t="s">
        <v>221</v>
      </c>
      <c r="B29" s="102" t="s">
        <v>222</v>
      </c>
      <c r="C29" s="294"/>
      <c r="D29" s="118">
        <f t="shared" si="1"/>
        <v>0</v>
      </c>
      <c r="E29" s="115"/>
      <c r="F29" s="115"/>
      <c r="G29" s="115"/>
      <c r="H29" s="115"/>
      <c r="I29" s="115"/>
      <c r="J29" s="115"/>
      <c r="K29" s="115"/>
    </row>
    <row r="30" spans="1:11" ht="15" customHeight="1">
      <c r="A30" s="16" t="s">
        <v>223</v>
      </c>
      <c r="B30" s="102" t="s">
        <v>224</v>
      </c>
      <c r="C30" s="294"/>
      <c r="D30" s="118">
        <f t="shared" si="1"/>
        <v>0</v>
      </c>
      <c r="E30" s="115"/>
      <c r="F30" s="115"/>
      <c r="G30" s="115"/>
      <c r="H30" s="115"/>
      <c r="I30" s="115"/>
      <c r="J30" s="115"/>
      <c r="K30" s="115"/>
    </row>
    <row r="31" spans="1:11" ht="15" customHeight="1">
      <c r="A31" s="114"/>
      <c r="B31" s="106"/>
      <c r="C31" s="106"/>
      <c r="D31" s="201"/>
      <c r="E31" s="193"/>
      <c r="F31" s="193"/>
      <c r="G31" s="193"/>
      <c r="H31" s="193"/>
      <c r="I31" s="193"/>
      <c r="J31" s="193"/>
      <c r="K31" s="193"/>
    </row>
    <row r="32" spans="1:11" ht="15" customHeight="1">
      <c r="A32" s="48" t="s">
        <v>225</v>
      </c>
      <c r="B32" s="116" t="s">
        <v>226</v>
      </c>
      <c r="C32" s="117">
        <f>SUM(C33:C37)</f>
        <v>0</v>
      </c>
      <c r="D32" s="117">
        <f>SUM(D33:D37)</f>
        <v>0</v>
      </c>
      <c r="E32" s="115"/>
      <c r="F32" s="115"/>
      <c r="G32" s="115"/>
      <c r="H32" s="115"/>
      <c r="I32" s="115"/>
      <c r="J32" s="115"/>
      <c r="K32" s="115"/>
    </row>
    <row r="33" spans="1:11" ht="15" customHeight="1">
      <c r="A33" s="16" t="s">
        <v>227</v>
      </c>
      <c r="B33" s="102" t="s">
        <v>228</v>
      </c>
      <c r="C33" s="294"/>
      <c r="D33" s="118">
        <f>ROUND(($B$8*C33/100),2)</f>
        <v>0</v>
      </c>
      <c r="E33" s="115"/>
      <c r="F33" s="115"/>
      <c r="G33" s="115"/>
      <c r="H33" s="115"/>
      <c r="I33" s="115"/>
      <c r="J33" s="115"/>
      <c r="K33" s="115"/>
    </row>
    <row r="34" spans="1:11" ht="15" customHeight="1">
      <c r="A34" s="16" t="s">
        <v>229</v>
      </c>
      <c r="B34" s="102" t="s">
        <v>230</v>
      </c>
      <c r="C34" s="294"/>
      <c r="D34" s="118">
        <f t="shared" ref="D34:D37" si="2">ROUND(($B$8*C34/100),2)</f>
        <v>0</v>
      </c>
      <c r="E34" s="115"/>
      <c r="F34" s="115"/>
      <c r="G34" s="115"/>
      <c r="H34" s="115"/>
      <c r="I34" s="115"/>
      <c r="J34" s="115"/>
      <c r="K34" s="115"/>
    </row>
    <row r="35" spans="1:11" ht="15" customHeight="1">
      <c r="A35" s="16" t="s">
        <v>231</v>
      </c>
      <c r="B35" s="102" t="s">
        <v>232</v>
      </c>
      <c r="C35" s="294"/>
      <c r="D35" s="118">
        <f t="shared" si="2"/>
        <v>0</v>
      </c>
      <c r="E35" s="115"/>
      <c r="F35" s="115"/>
      <c r="G35" s="115"/>
      <c r="H35" s="115"/>
      <c r="I35" s="115"/>
      <c r="J35" s="115"/>
      <c r="K35" s="115"/>
    </row>
    <row r="36" spans="1:11" ht="15" customHeight="1">
      <c r="A36" s="16" t="s">
        <v>233</v>
      </c>
      <c r="B36" s="102" t="s">
        <v>234</v>
      </c>
      <c r="C36" s="294"/>
      <c r="D36" s="118">
        <f t="shared" si="2"/>
        <v>0</v>
      </c>
      <c r="E36" s="115"/>
      <c r="F36" s="115"/>
      <c r="G36" s="115"/>
      <c r="H36" s="115"/>
      <c r="I36" s="115"/>
      <c r="J36" s="115"/>
      <c r="K36" s="115"/>
    </row>
    <row r="37" spans="1:11" ht="15" customHeight="1">
      <c r="A37" s="16" t="s">
        <v>235</v>
      </c>
      <c r="B37" s="102" t="s">
        <v>236</v>
      </c>
      <c r="C37" s="294"/>
      <c r="D37" s="118">
        <f t="shared" si="2"/>
        <v>0</v>
      </c>
      <c r="E37" s="115"/>
      <c r="F37" s="115"/>
      <c r="G37" s="115"/>
      <c r="H37" s="115"/>
      <c r="I37" s="115"/>
      <c r="J37" s="115"/>
      <c r="K37" s="115"/>
    </row>
    <row r="38" spans="1:11" ht="15" customHeight="1">
      <c r="A38" s="114"/>
      <c r="B38" s="106"/>
      <c r="C38" s="106"/>
      <c r="D38" s="201"/>
      <c r="E38" s="193"/>
      <c r="F38" s="193"/>
      <c r="G38" s="193"/>
      <c r="H38" s="193"/>
      <c r="I38" s="193"/>
      <c r="J38" s="193"/>
      <c r="K38" s="193"/>
    </row>
    <row r="39" spans="1:11" ht="15" customHeight="1">
      <c r="A39" s="48" t="s">
        <v>237</v>
      </c>
      <c r="B39" s="116" t="s">
        <v>238</v>
      </c>
      <c r="C39" s="117">
        <f>SUM(C40:C41)</f>
        <v>0</v>
      </c>
      <c r="D39" s="117">
        <f>SUM(D40:D41)</f>
        <v>0</v>
      </c>
      <c r="E39" s="115"/>
      <c r="F39" s="115"/>
      <c r="G39" s="115"/>
      <c r="H39" s="115"/>
      <c r="I39" s="115"/>
      <c r="J39" s="115"/>
      <c r="K39" s="115"/>
    </row>
    <row r="40" spans="1:11" ht="15" customHeight="1">
      <c r="A40" s="16" t="s">
        <v>239</v>
      </c>
      <c r="B40" s="102" t="s">
        <v>240</v>
      </c>
      <c r="C40" s="295"/>
      <c r="D40" s="118">
        <f>ROUND(($B$8*C40/100),2)</f>
        <v>0</v>
      </c>
      <c r="E40" s="202"/>
      <c r="F40" s="115"/>
      <c r="G40" s="115"/>
      <c r="H40" s="115"/>
      <c r="I40" s="115"/>
      <c r="J40" s="115"/>
      <c r="K40" s="115"/>
    </row>
    <row r="41" spans="1:11" ht="27.6">
      <c r="A41" s="16" t="s">
        <v>241</v>
      </c>
      <c r="B41" s="100" t="s">
        <v>242</v>
      </c>
      <c r="C41" s="295"/>
      <c r="D41" s="118">
        <f>ROUND(($B$8*C41/100),2)</f>
        <v>0</v>
      </c>
      <c r="E41" s="202"/>
      <c r="F41" s="115"/>
      <c r="G41" s="115"/>
      <c r="H41" s="115"/>
      <c r="I41" s="115"/>
      <c r="J41" s="202"/>
      <c r="K41" s="115"/>
    </row>
    <row r="42" spans="1:11" ht="15" customHeight="1">
      <c r="A42" s="111"/>
      <c r="B42" s="106"/>
      <c r="C42" s="106"/>
      <c r="D42" s="201"/>
      <c r="E42" s="193"/>
      <c r="F42" s="193"/>
      <c r="G42" s="193"/>
      <c r="H42" s="193"/>
      <c r="I42" s="115"/>
      <c r="J42" s="202"/>
      <c r="K42" s="193"/>
    </row>
    <row r="43" spans="1:11" ht="15" customHeight="1">
      <c r="A43" s="304" t="s">
        <v>243</v>
      </c>
      <c r="B43" s="305"/>
      <c r="C43" s="117">
        <f>C12+C23+C32+C39</f>
        <v>0</v>
      </c>
      <c r="D43" s="117">
        <f>D12+D23+D32+D39</f>
        <v>0</v>
      </c>
      <c r="E43" s="115"/>
      <c r="F43" s="115"/>
      <c r="G43" s="115"/>
      <c r="H43" s="115"/>
      <c r="I43" s="115"/>
      <c r="J43" s="115"/>
      <c r="K43" s="115"/>
    </row>
    <row r="44" spans="1:11" ht="15" customHeight="1">
      <c r="A44" s="15"/>
      <c r="B44" s="15"/>
      <c r="C44" s="113"/>
      <c r="D44" s="15"/>
      <c r="E44" s="115"/>
      <c r="F44" s="115"/>
      <c r="G44" s="115"/>
      <c r="H44" s="115"/>
      <c r="I44" s="115"/>
      <c r="J44" s="115"/>
      <c r="K44" s="115"/>
    </row>
    <row r="45" spans="1:11" ht="15" customHeight="1">
      <c r="A45" s="226">
        <v>6</v>
      </c>
      <c r="B45" s="204" t="s">
        <v>244</v>
      </c>
      <c r="C45" s="205" t="s">
        <v>173</v>
      </c>
      <c r="D45" s="205" t="s">
        <v>115</v>
      </c>
      <c r="E45" s="115"/>
      <c r="F45" s="115"/>
      <c r="G45" s="115"/>
      <c r="H45" s="115"/>
      <c r="I45" s="115"/>
      <c r="J45" s="115"/>
      <c r="K45" s="115"/>
    </row>
    <row r="46" spans="1:11" ht="15" customHeight="1">
      <c r="A46" s="16" t="s">
        <v>245</v>
      </c>
      <c r="B46" s="206" t="s">
        <v>246</v>
      </c>
      <c r="C46" s="207" t="e">
        <f>ROUND((D46/$B$8),4)*100</f>
        <v>#DIV/0!</v>
      </c>
      <c r="D46" s="296"/>
      <c r="E46" s="202"/>
      <c r="F46" s="115"/>
      <c r="G46" s="115"/>
      <c r="H46" s="115"/>
      <c r="I46" s="115"/>
      <c r="J46" s="115"/>
      <c r="K46" s="115"/>
    </row>
    <row r="47" spans="1:11" ht="15" customHeight="1">
      <c r="A47" s="112" t="s">
        <v>247</v>
      </c>
      <c r="B47" s="102" t="s">
        <v>248</v>
      </c>
      <c r="C47" s="118" t="e">
        <f t="shared" ref="C47:C51" si="3">ROUND((D47/$B$8),4)*100</f>
        <v>#DIV/0!</v>
      </c>
      <c r="D47" s="294"/>
      <c r="E47" s="202"/>
      <c r="F47" s="115"/>
      <c r="G47" s="115"/>
      <c r="H47" s="115"/>
      <c r="I47" s="115"/>
      <c r="J47" s="115"/>
      <c r="K47" s="115"/>
    </row>
    <row r="48" spans="1:11" ht="15" customHeight="1">
      <c r="A48" s="112" t="s">
        <v>249</v>
      </c>
      <c r="B48" s="102" t="s">
        <v>250</v>
      </c>
      <c r="C48" s="118" t="e">
        <f t="shared" si="3"/>
        <v>#DIV/0!</v>
      </c>
      <c r="D48" s="294"/>
      <c r="E48" s="202"/>
      <c r="F48" s="115"/>
      <c r="G48" s="115"/>
      <c r="H48" s="115"/>
      <c r="I48" s="115"/>
      <c r="J48" s="115"/>
      <c r="K48" s="115"/>
    </row>
    <row r="49" spans="1:5" ht="15" customHeight="1">
      <c r="A49" s="112" t="s">
        <v>251</v>
      </c>
      <c r="B49" s="102" t="s">
        <v>252</v>
      </c>
      <c r="C49" s="118" t="e">
        <f t="shared" si="3"/>
        <v>#DIV/0!</v>
      </c>
      <c r="D49" s="294"/>
      <c r="E49" s="202"/>
    </row>
    <row r="50" spans="1:5" ht="15" customHeight="1">
      <c r="A50" s="112" t="s">
        <v>253</v>
      </c>
      <c r="B50" s="102" t="s">
        <v>254</v>
      </c>
      <c r="C50" s="118" t="e">
        <f t="shared" si="3"/>
        <v>#DIV/0!</v>
      </c>
      <c r="D50" s="294"/>
      <c r="E50" s="202"/>
    </row>
    <row r="51" spans="1:5" ht="15" customHeight="1">
      <c r="A51" s="112" t="s">
        <v>255</v>
      </c>
      <c r="B51" s="208" t="s">
        <v>256</v>
      </c>
      <c r="C51" s="209" t="e">
        <f t="shared" si="3"/>
        <v>#DIV/0!</v>
      </c>
      <c r="D51" s="297"/>
      <c r="E51" s="202"/>
    </row>
    <row r="52" spans="1:5" ht="15" customHeight="1">
      <c r="A52" s="306" t="s">
        <v>257</v>
      </c>
      <c r="B52" s="307"/>
      <c r="C52" s="210" t="e">
        <f>SUM(C46:C51)</f>
        <v>#DIV/0!</v>
      </c>
      <c r="D52" s="210">
        <f>SUM(D46:D51)</f>
        <v>0</v>
      </c>
      <c r="E52" s="115"/>
    </row>
    <row r="53" spans="1:5" ht="15" customHeight="1">
      <c r="A53" s="15"/>
      <c r="B53" s="15"/>
      <c r="C53" s="211"/>
      <c r="D53" s="15"/>
      <c r="E53" s="115"/>
    </row>
    <row r="54" spans="1:5" ht="15" customHeight="1">
      <c r="A54" s="308" t="s">
        <v>258</v>
      </c>
      <c r="B54" s="308"/>
      <c r="C54" s="212" t="e">
        <f>C43+C52</f>
        <v>#DIV/0!</v>
      </c>
      <c r="D54" s="213">
        <f>D43+D52</f>
        <v>0</v>
      </c>
      <c r="E54" s="115"/>
    </row>
    <row r="55" spans="1:5" ht="15" customHeight="1">
      <c r="A55" s="15"/>
      <c r="B55" s="15"/>
      <c r="C55" s="211"/>
      <c r="D55" s="15"/>
      <c r="E55" s="115"/>
    </row>
    <row r="56" spans="1:5" ht="15" customHeight="1">
      <c r="A56" s="180">
        <v>7</v>
      </c>
      <c r="B56" s="180" t="s">
        <v>259</v>
      </c>
      <c r="C56" s="214"/>
      <c r="D56" s="180" t="s">
        <v>173</v>
      </c>
      <c r="E56" s="115"/>
    </row>
    <row r="57" spans="1:5" ht="15" customHeight="1">
      <c r="A57" s="109"/>
      <c r="B57" s="215" t="s">
        <v>260</v>
      </c>
      <c r="C57" s="208"/>
      <c r="D57" s="216" t="e">
        <f>C54/100</f>
        <v>#DIV/0!</v>
      </c>
      <c r="E57" s="115"/>
    </row>
    <row r="58" spans="1:5" ht="15" customHeight="1">
      <c r="A58" s="110"/>
      <c r="B58" s="101" t="s">
        <v>261</v>
      </c>
      <c r="C58" s="102"/>
      <c r="D58" s="217"/>
      <c r="E58" s="115"/>
    </row>
    <row r="59" spans="1:5" ht="15" customHeight="1">
      <c r="A59" s="110"/>
      <c r="B59" s="101" t="s">
        <v>262</v>
      </c>
      <c r="C59" s="102"/>
      <c r="D59" s="217">
        <f>' FATOR K'!K10</f>
        <v>0</v>
      </c>
      <c r="E59" s="115"/>
    </row>
    <row r="60" spans="1:5" ht="15" customHeight="1">
      <c r="A60" s="110"/>
      <c r="B60" s="215" t="s">
        <v>263</v>
      </c>
      <c r="C60" s="208"/>
      <c r="D60" s="217">
        <f>' FATOR K'!K11</f>
        <v>0</v>
      </c>
      <c r="E60" s="115"/>
    </row>
    <row r="61" spans="1:5" ht="15" customHeight="1">
      <c r="A61" s="110"/>
      <c r="B61" s="101" t="s">
        <v>264</v>
      </c>
      <c r="C61" s="102"/>
      <c r="D61" s="218">
        <f>' FATOR K'!K12</f>
        <v>0</v>
      </c>
      <c r="E61" s="115"/>
    </row>
    <row r="62" spans="1:5" ht="15" customHeight="1">
      <c r="A62" s="110"/>
      <c r="B62" s="206" t="s">
        <v>265</v>
      </c>
      <c r="C62" s="108">
        <f>' FATOR K'!$J$13</f>
        <v>0</v>
      </c>
      <c r="D62" s="109"/>
      <c r="E62" s="115"/>
    </row>
    <row r="63" spans="1:5" ht="15" customHeight="1">
      <c r="A63" s="110"/>
      <c r="B63" s="102" t="s">
        <v>266</v>
      </c>
      <c r="C63" s="107">
        <f>' FATOR K'!$J$14</f>
        <v>0</v>
      </c>
      <c r="D63" s="110"/>
      <c r="E63" s="115"/>
    </row>
    <row r="64" spans="1:5" ht="15" customHeight="1">
      <c r="A64" s="110"/>
      <c r="B64" s="102" t="s">
        <v>267</v>
      </c>
      <c r="C64" s="107">
        <f>' FATOR K'!$J$15</f>
        <v>0</v>
      </c>
      <c r="D64" s="110"/>
      <c r="E64" s="115"/>
    </row>
    <row r="65" spans="1:4" ht="15" customHeight="1">
      <c r="A65" s="112"/>
      <c r="B65" s="102" t="s">
        <v>268</v>
      </c>
      <c r="C65" s="107">
        <f>' FATOR K'!$J$16</f>
        <v>0</v>
      </c>
      <c r="D65" s="112"/>
    </row>
    <row r="66" spans="1:4" ht="15" customHeight="1">
      <c r="A66" s="15"/>
      <c r="B66" s="15"/>
      <c r="C66" s="113"/>
      <c r="D66" s="15"/>
    </row>
    <row r="67" spans="1:4" ht="15" customHeight="1">
      <c r="A67" s="308" t="s">
        <v>269</v>
      </c>
      <c r="B67" s="308"/>
      <c r="C67" s="308"/>
      <c r="D67" s="219" t="e">
        <f>(1+D57+D59)*(1+D60)*(1+D61)</f>
        <v>#DIV/0!</v>
      </c>
    </row>
    <row r="68" spans="1:4" ht="15" customHeight="1">
      <c r="A68" s="15"/>
      <c r="B68" s="115"/>
      <c r="C68" s="115"/>
      <c r="D68" s="15"/>
    </row>
    <row r="69" spans="1:4" ht="15" customHeight="1">
      <c r="A69" s="302" t="s">
        <v>270</v>
      </c>
      <c r="B69" s="302"/>
      <c r="C69" s="302"/>
      <c r="D69" s="220" t="e">
        <f>D67*B8</f>
        <v>#DIV/0!</v>
      </c>
    </row>
    <row r="70" spans="1:4" ht="15" customHeight="1">
      <c r="A70" s="15"/>
      <c r="B70" s="15"/>
      <c r="C70" s="113"/>
      <c r="D70" s="15"/>
    </row>
    <row r="71" spans="1:4" ht="15" customHeight="1">
      <c r="A71" s="15"/>
      <c r="B71" s="15"/>
      <c r="C71" s="113"/>
      <c r="D71" s="15"/>
    </row>
    <row r="72" spans="1:4" ht="15" customHeight="1">
      <c r="A72" s="15"/>
      <c r="B72" s="15"/>
      <c r="C72" s="113"/>
      <c r="D72" s="15"/>
    </row>
    <row r="73" spans="1:4" ht="15" customHeight="1">
      <c r="A73" s="15"/>
      <c r="B73" s="15"/>
      <c r="C73" s="113"/>
      <c r="D73" s="15"/>
    </row>
    <row r="74" spans="1:4" ht="15" customHeight="1">
      <c r="A74" s="15"/>
      <c r="B74" s="15"/>
      <c r="C74" s="113"/>
      <c r="D74" s="15"/>
    </row>
    <row r="75" spans="1:4" ht="15" customHeight="1">
      <c r="A75" s="15"/>
      <c r="B75" s="15"/>
      <c r="C75" s="113"/>
      <c r="D75" s="15"/>
    </row>
    <row r="76" spans="1:4" ht="15" customHeight="1">
      <c r="A76" s="15"/>
      <c r="B76" s="15"/>
      <c r="C76" s="113"/>
      <c r="D76" s="15"/>
    </row>
    <row r="77" spans="1:4" ht="15" customHeight="1">
      <c r="A77" s="15"/>
      <c r="B77" s="15"/>
      <c r="C77" s="113"/>
      <c r="D77" s="15"/>
    </row>
    <row r="78" spans="1:4" ht="15" customHeight="1">
      <c r="A78" s="15"/>
      <c r="B78" s="15"/>
      <c r="C78" s="113"/>
      <c r="D78" s="15"/>
    </row>
    <row r="79" spans="1:4" ht="15" customHeight="1"/>
    <row r="80" spans="1:4" ht="15" customHeight="1"/>
    <row r="81" ht="15" customHeight="1"/>
    <row r="82" ht="15" customHeight="1"/>
    <row r="83" ht="15" customHeight="1"/>
    <row r="84" ht="12" customHeight="1"/>
    <row r="85" ht="12" customHeight="1"/>
    <row r="86" ht="12" customHeight="1"/>
    <row r="87" ht="12" customHeight="1"/>
    <row r="88" ht="12" customHeight="1"/>
    <row r="89" ht="12" customHeight="1"/>
    <row r="90" ht="12" customHeight="1"/>
    <row r="91" ht="12" customHeight="1"/>
    <row r="92" ht="12" customHeight="1"/>
    <row r="93" ht="12" customHeight="1"/>
    <row r="94" ht="12" customHeight="1"/>
    <row r="95" ht="12" customHeight="1"/>
    <row r="96" ht="12" customHeight="1"/>
    <row r="97" ht="12" customHeight="1"/>
    <row r="98" ht="12" customHeight="1"/>
    <row r="99" ht="12" customHeight="1"/>
    <row r="100" ht="12" customHeight="1"/>
    <row r="101" ht="12" customHeight="1"/>
    <row r="102" ht="12" customHeight="1"/>
    <row r="103" ht="12" customHeight="1"/>
    <row r="104" ht="12" customHeight="1"/>
    <row r="105" ht="12" customHeight="1"/>
    <row r="106" ht="12" customHeight="1"/>
  </sheetData>
  <mergeCells count="6">
    <mergeCell ref="A69:C69"/>
    <mergeCell ref="B1:D1"/>
    <mergeCell ref="A43:B43"/>
    <mergeCell ref="A52:B52"/>
    <mergeCell ref="A54:B54"/>
    <mergeCell ref="A67:C67"/>
  </mergeCells>
  <pageMargins left="0.7" right="0.7" top="0.75" bottom="0.75" header="0.3" footer="0.3"/>
  <pageSetup paperSize="9" scale="90" fitToWidth="0" fitToHeight="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theme="9" tint="-0.49995422223578601"/>
  </sheetPr>
  <dimension ref="A1:K105"/>
  <sheetViews>
    <sheetView topLeftCell="A48" workbookViewId="0">
      <selection activeCell="A2" sqref="A2"/>
    </sheetView>
  </sheetViews>
  <sheetFormatPr defaultColWidth="9.109375" defaultRowHeight="13.8"/>
  <cols>
    <col min="1" max="1" width="10.44140625" style="45" customWidth="1"/>
    <col min="2" max="2" width="59" style="45" customWidth="1"/>
    <col min="3" max="3" width="10.6640625" style="47" customWidth="1"/>
    <col min="4" max="4" width="13.33203125" style="45" customWidth="1"/>
    <col min="5" max="8" width="5.44140625" style="46" customWidth="1"/>
    <col min="9" max="9" width="26" style="46" customWidth="1"/>
    <col min="10" max="10" width="5.6640625" style="46" customWidth="1"/>
    <col min="11" max="11" width="5.44140625" style="46" customWidth="1"/>
    <col min="12" max="240" width="9.109375" style="45"/>
    <col min="241" max="241" width="8" style="45" customWidth="1"/>
    <col min="242" max="242" width="48.44140625" style="45" customWidth="1"/>
    <col min="243" max="243" width="12.6640625" style="45" customWidth="1"/>
    <col min="244" max="244" width="9.44140625" style="45" customWidth="1"/>
    <col min="245" max="245" width="15.6640625" style="45" customWidth="1"/>
    <col min="246" max="246" width="12.33203125" style="45" customWidth="1"/>
    <col min="247" max="247" width="9.109375" style="45"/>
    <col min="248" max="248" width="16" style="45" customWidth="1"/>
    <col min="249" max="249" width="23.44140625" style="45" customWidth="1"/>
    <col min="250" max="250" width="10.44140625" style="45" customWidth="1"/>
    <col min="251" max="252" width="10.109375" style="45" customWidth="1"/>
    <col min="253" max="253" width="26.6640625" style="45" customWidth="1"/>
    <col min="254" max="254" width="54.33203125" style="45" customWidth="1"/>
    <col min="255" max="496" width="9.109375" style="45"/>
    <col min="497" max="497" width="8" style="45" customWidth="1"/>
    <col min="498" max="498" width="48.44140625" style="45" customWidth="1"/>
    <col min="499" max="499" width="12.6640625" style="45" customWidth="1"/>
    <col min="500" max="500" width="9.44140625" style="45" customWidth="1"/>
    <col min="501" max="501" width="15.6640625" style="45" customWidth="1"/>
    <col min="502" max="502" width="12.33203125" style="45" customWidth="1"/>
    <col min="503" max="503" width="9.109375" style="45"/>
    <col min="504" max="504" width="16" style="45" customWidth="1"/>
    <col min="505" max="505" width="23.44140625" style="45" customWidth="1"/>
    <col min="506" max="506" width="10.44140625" style="45" customWidth="1"/>
    <col min="507" max="508" width="10.109375" style="45" customWidth="1"/>
    <col min="509" max="509" width="26.6640625" style="45" customWidth="1"/>
    <col min="510" max="510" width="54.33203125" style="45" customWidth="1"/>
    <col min="511" max="752" width="9.109375" style="45"/>
    <col min="753" max="753" width="8" style="45" customWidth="1"/>
    <col min="754" max="754" width="48.44140625" style="45" customWidth="1"/>
    <col min="755" max="755" width="12.6640625" style="45" customWidth="1"/>
    <col min="756" max="756" width="9.44140625" style="45" customWidth="1"/>
    <col min="757" max="757" width="15.6640625" style="45" customWidth="1"/>
    <col min="758" max="758" width="12.33203125" style="45" customWidth="1"/>
    <col min="759" max="759" width="9.109375" style="45"/>
    <col min="760" max="760" width="16" style="45" customWidth="1"/>
    <col min="761" max="761" width="23.44140625" style="45" customWidth="1"/>
    <col min="762" max="762" width="10.44140625" style="45" customWidth="1"/>
    <col min="763" max="764" width="10.109375" style="45" customWidth="1"/>
    <col min="765" max="765" width="26.6640625" style="45" customWidth="1"/>
    <col min="766" max="766" width="54.33203125" style="45" customWidth="1"/>
    <col min="767" max="1008" width="9.109375" style="45"/>
    <col min="1009" max="1009" width="8" style="45" customWidth="1"/>
    <col min="1010" max="1010" width="48.44140625" style="45" customWidth="1"/>
    <col min="1011" max="1011" width="12.6640625" style="45" customWidth="1"/>
    <col min="1012" max="1012" width="9.44140625" style="45" customWidth="1"/>
    <col min="1013" max="1013" width="15.6640625" style="45" customWidth="1"/>
    <col min="1014" max="1014" width="12.33203125" style="45" customWidth="1"/>
    <col min="1015" max="1015" width="9.109375" style="45"/>
    <col min="1016" max="1016" width="16" style="45" customWidth="1"/>
    <col min="1017" max="1017" width="23.44140625" style="45" customWidth="1"/>
    <col min="1018" max="1018" width="10.44140625" style="45" customWidth="1"/>
    <col min="1019" max="1020" width="10.109375" style="45" customWidth="1"/>
    <col min="1021" max="1021" width="26.6640625" style="45" customWidth="1"/>
    <col min="1022" max="1022" width="54.33203125" style="45" customWidth="1"/>
    <col min="1023" max="1264" width="9.109375" style="45"/>
    <col min="1265" max="1265" width="8" style="45" customWidth="1"/>
    <col min="1266" max="1266" width="48.44140625" style="45" customWidth="1"/>
    <col min="1267" max="1267" width="12.6640625" style="45" customWidth="1"/>
    <col min="1268" max="1268" width="9.44140625" style="45" customWidth="1"/>
    <col min="1269" max="1269" width="15.6640625" style="45" customWidth="1"/>
    <col min="1270" max="1270" width="12.33203125" style="45" customWidth="1"/>
    <col min="1271" max="1271" width="9.109375" style="45"/>
    <col min="1272" max="1272" width="16" style="45" customWidth="1"/>
    <col min="1273" max="1273" width="23.44140625" style="45" customWidth="1"/>
    <col min="1274" max="1274" width="10.44140625" style="45" customWidth="1"/>
    <col min="1275" max="1276" width="10.109375" style="45" customWidth="1"/>
    <col min="1277" max="1277" width="26.6640625" style="45" customWidth="1"/>
    <col min="1278" max="1278" width="54.33203125" style="45" customWidth="1"/>
    <col min="1279" max="1520" width="9.109375" style="45"/>
    <col min="1521" max="1521" width="8" style="45" customWidth="1"/>
    <col min="1522" max="1522" width="48.44140625" style="45" customWidth="1"/>
    <col min="1523" max="1523" width="12.6640625" style="45" customWidth="1"/>
    <col min="1524" max="1524" width="9.44140625" style="45" customWidth="1"/>
    <col min="1525" max="1525" width="15.6640625" style="45" customWidth="1"/>
    <col min="1526" max="1526" width="12.33203125" style="45" customWidth="1"/>
    <col min="1527" max="1527" width="9.109375" style="45"/>
    <col min="1528" max="1528" width="16" style="45" customWidth="1"/>
    <col min="1529" max="1529" width="23.44140625" style="45" customWidth="1"/>
    <col min="1530" max="1530" width="10.44140625" style="45" customWidth="1"/>
    <col min="1531" max="1532" width="10.109375" style="45" customWidth="1"/>
    <col min="1533" max="1533" width="26.6640625" style="45" customWidth="1"/>
    <col min="1534" max="1534" width="54.33203125" style="45" customWidth="1"/>
    <col min="1535" max="1776" width="9.109375" style="45"/>
    <col min="1777" max="1777" width="8" style="45" customWidth="1"/>
    <col min="1778" max="1778" width="48.44140625" style="45" customWidth="1"/>
    <col min="1779" max="1779" width="12.6640625" style="45" customWidth="1"/>
    <col min="1780" max="1780" width="9.44140625" style="45" customWidth="1"/>
    <col min="1781" max="1781" width="15.6640625" style="45" customWidth="1"/>
    <col min="1782" max="1782" width="12.33203125" style="45" customWidth="1"/>
    <col min="1783" max="1783" width="9.109375" style="45"/>
    <col min="1784" max="1784" width="16" style="45" customWidth="1"/>
    <col min="1785" max="1785" width="23.44140625" style="45" customWidth="1"/>
    <col min="1786" max="1786" width="10.44140625" style="45" customWidth="1"/>
    <col min="1787" max="1788" width="10.109375" style="45" customWidth="1"/>
    <col min="1789" max="1789" width="26.6640625" style="45" customWidth="1"/>
    <col min="1790" max="1790" width="54.33203125" style="45" customWidth="1"/>
    <col min="1791" max="2032" width="9.109375" style="45"/>
    <col min="2033" max="2033" width="8" style="45" customWidth="1"/>
    <col min="2034" max="2034" width="48.44140625" style="45" customWidth="1"/>
    <col min="2035" max="2035" width="12.6640625" style="45" customWidth="1"/>
    <col min="2036" max="2036" width="9.44140625" style="45" customWidth="1"/>
    <col min="2037" max="2037" width="15.6640625" style="45" customWidth="1"/>
    <col min="2038" max="2038" width="12.33203125" style="45" customWidth="1"/>
    <col min="2039" max="2039" width="9.109375" style="45"/>
    <col min="2040" max="2040" width="16" style="45" customWidth="1"/>
    <col min="2041" max="2041" width="23.44140625" style="45" customWidth="1"/>
    <col min="2042" max="2042" width="10.44140625" style="45" customWidth="1"/>
    <col min="2043" max="2044" width="10.109375" style="45" customWidth="1"/>
    <col min="2045" max="2045" width="26.6640625" style="45" customWidth="1"/>
    <col min="2046" max="2046" width="54.33203125" style="45" customWidth="1"/>
    <col min="2047" max="2288" width="9.109375" style="45"/>
    <col min="2289" max="2289" width="8" style="45" customWidth="1"/>
    <col min="2290" max="2290" width="48.44140625" style="45" customWidth="1"/>
    <col min="2291" max="2291" width="12.6640625" style="45" customWidth="1"/>
    <col min="2292" max="2292" width="9.44140625" style="45" customWidth="1"/>
    <col min="2293" max="2293" width="15.6640625" style="45" customWidth="1"/>
    <col min="2294" max="2294" width="12.33203125" style="45" customWidth="1"/>
    <col min="2295" max="2295" width="9.109375" style="45"/>
    <col min="2296" max="2296" width="16" style="45" customWidth="1"/>
    <col min="2297" max="2297" width="23.44140625" style="45" customWidth="1"/>
    <col min="2298" max="2298" width="10.44140625" style="45" customWidth="1"/>
    <col min="2299" max="2300" width="10.109375" style="45" customWidth="1"/>
    <col min="2301" max="2301" width="26.6640625" style="45" customWidth="1"/>
    <col min="2302" max="2302" width="54.33203125" style="45" customWidth="1"/>
    <col min="2303" max="2544" width="9.109375" style="45"/>
    <col min="2545" max="2545" width="8" style="45" customWidth="1"/>
    <col min="2546" max="2546" width="48.44140625" style="45" customWidth="1"/>
    <col min="2547" max="2547" width="12.6640625" style="45" customWidth="1"/>
    <col min="2548" max="2548" width="9.44140625" style="45" customWidth="1"/>
    <col min="2549" max="2549" width="15.6640625" style="45" customWidth="1"/>
    <col min="2550" max="2550" width="12.33203125" style="45" customWidth="1"/>
    <col min="2551" max="2551" width="9.109375" style="45"/>
    <col min="2552" max="2552" width="16" style="45" customWidth="1"/>
    <col min="2553" max="2553" width="23.44140625" style="45" customWidth="1"/>
    <col min="2554" max="2554" width="10.44140625" style="45" customWidth="1"/>
    <col min="2555" max="2556" width="10.109375" style="45" customWidth="1"/>
    <col min="2557" max="2557" width="26.6640625" style="45" customWidth="1"/>
    <col min="2558" max="2558" width="54.33203125" style="45" customWidth="1"/>
    <col min="2559" max="2800" width="9.109375" style="45"/>
    <col min="2801" max="2801" width="8" style="45" customWidth="1"/>
    <col min="2802" max="2802" width="48.44140625" style="45" customWidth="1"/>
    <col min="2803" max="2803" width="12.6640625" style="45" customWidth="1"/>
    <col min="2804" max="2804" width="9.44140625" style="45" customWidth="1"/>
    <col min="2805" max="2805" width="15.6640625" style="45" customWidth="1"/>
    <col min="2806" max="2806" width="12.33203125" style="45" customWidth="1"/>
    <col min="2807" max="2807" width="9.109375" style="45"/>
    <col min="2808" max="2808" width="16" style="45" customWidth="1"/>
    <col min="2809" max="2809" width="23.44140625" style="45" customWidth="1"/>
    <col min="2810" max="2810" width="10.44140625" style="45" customWidth="1"/>
    <col min="2811" max="2812" width="10.109375" style="45" customWidth="1"/>
    <col min="2813" max="2813" width="26.6640625" style="45" customWidth="1"/>
    <col min="2814" max="2814" width="54.33203125" style="45" customWidth="1"/>
    <col min="2815" max="3056" width="9.109375" style="45"/>
    <col min="3057" max="3057" width="8" style="45" customWidth="1"/>
    <col min="3058" max="3058" width="48.44140625" style="45" customWidth="1"/>
    <col min="3059" max="3059" width="12.6640625" style="45" customWidth="1"/>
    <col min="3060" max="3060" width="9.44140625" style="45" customWidth="1"/>
    <col min="3061" max="3061" width="15.6640625" style="45" customWidth="1"/>
    <col min="3062" max="3062" width="12.33203125" style="45" customWidth="1"/>
    <col min="3063" max="3063" width="9.109375" style="45"/>
    <col min="3064" max="3064" width="16" style="45" customWidth="1"/>
    <col min="3065" max="3065" width="23.44140625" style="45" customWidth="1"/>
    <col min="3066" max="3066" width="10.44140625" style="45" customWidth="1"/>
    <col min="3067" max="3068" width="10.109375" style="45" customWidth="1"/>
    <col min="3069" max="3069" width="26.6640625" style="45" customWidth="1"/>
    <col min="3070" max="3070" width="54.33203125" style="45" customWidth="1"/>
    <col min="3071" max="3312" width="9.109375" style="45"/>
    <col min="3313" max="3313" width="8" style="45" customWidth="1"/>
    <col min="3314" max="3314" width="48.44140625" style="45" customWidth="1"/>
    <col min="3315" max="3315" width="12.6640625" style="45" customWidth="1"/>
    <col min="3316" max="3316" width="9.44140625" style="45" customWidth="1"/>
    <col min="3317" max="3317" width="15.6640625" style="45" customWidth="1"/>
    <col min="3318" max="3318" width="12.33203125" style="45" customWidth="1"/>
    <col min="3319" max="3319" width="9.109375" style="45"/>
    <col min="3320" max="3320" width="16" style="45" customWidth="1"/>
    <col min="3321" max="3321" width="23.44140625" style="45" customWidth="1"/>
    <col min="3322" max="3322" width="10.44140625" style="45" customWidth="1"/>
    <col min="3323" max="3324" width="10.109375" style="45" customWidth="1"/>
    <col min="3325" max="3325" width="26.6640625" style="45" customWidth="1"/>
    <col min="3326" max="3326" width="54.33203125" style="45" customWidth="1"/>
    <col min="3327" max="3568" width="9.109375" style="45"/>
    <col min="3569" max="3569" width="8" style="45" customWidth="1"/>
    <col min="3570" max="3570" width="48.44140625" style="45" customWidth="1"/>
    <col min="3571" max="3571" width="12.6640625" style="45" customWidth="1"/>
    <col min="3572" max="3572" width="9.44140625" style="45" customWidth="1"/>
    <col min="3573" max="3573" width="15.6640625" style="45" customWidth="1"/>
    <col min="3574" max="3574" width="12.33203125" style="45" customWidth="1"/>
    <col min="3575" max="3575" width="9.109375" style="45"/>
    <col min="3576" max="3576" width="16" style="45" customWidth="1"/>
    <col min="3577" max="3577" width="23.44140625" style="45" customWidth="1"/>
    <col min="3578" max="3578" width="10.44140625" style="45" customWidth="1"/>
    <col min="3579" max="3580" width="10.109375" style="45" customWidth="1"/>
    <col min="3581" max="3581" width="26.6640625" style="45" customWidth="1"/>
    <col min="3582" max="3582" width="54.33203125" style="45" customWidth="1"/>
    <col min="3583" max="3824" width="9.109375" style="45"/>
    <col min="3825" max="3825" width="8" style="45" customWidth="1"/>
    <col min="3826" max="3826" width="48.44140625" style="45" customWidth="1"/>
    <col min="3827" max="3827" width="12.6640625" style="45" customWidth="1"/>
    <col min="3828" max="3828" width="9.44140625" style="45" customWidth="1"/>
    <col min="3829" max="3829" width="15.6640625" style="45" customWidth="1"/>
    <col min="3830" max="3830" width="12.33203125" style="45" customWidth="1"/>
    <col min="3831" max="3831" width="9.109375" style="45"/>
    <col min="3832" max="3832" width="16" style="45" customWidth="1"/>
    <col min="3833" max="3833" width="23.44140625" style="45" customWidth="1"/>
    <col min="3834" max="3834" width="10.44140625" style="45" customWidth="1"/>
    <col min="3835" max="3836" width="10.109375" style="45" customWidth="1"/>
    <col min="3837" max="3837" width="26.6640625" style="45" customWidth="1"/>
    <col min="3838" max="3838" width="54.33203125" style="45" customWidth="1"/>
    <col min="3839" max="4080" width="9.109375" style="45"/>
    <col min="4081" max="4081" width="8" style="45" customWidth="1"/>
    <col min="4082" max="4082" width="48.44140625" style="45" customWidth="1"/>
    <col min="4083" max="4083" width="12.6640625" style="45" customWidth="1"/>
    <col min="4084" max="4084" width="9.44140625" style="45" customWidth="1"/>
    <col min="4085" max="4085" width="15.6640625" style="45" customWidth="1"/>
    <col min="4086" max="4086" width="12.33203125" style="45" customWidth="1"/>
    <col min="4087" max="4087" width="9.109375" style="45"/>
    <col min="4088" max="4088" width="16" style="45" customWidth="1"/>
    <col min="4089" max="4089" width="23.44140625" style="45" customWidth="1"/>
    <col min="4090" max="4090" width="10.44140625" style="45" customWidth="1"/>
    <col min="4091" max="4092" width="10.109375" style="45" customWidth="1"/>
    <col min="4093" max="4093" width="26.6640625" style="45" customWidth="1"/>
    <col min="4094" max="4094" width="54.33203125" style="45" customWidth="1"/>
    <col min="4095" max="4336" width="9.109375" style="45"/>
    <col min="4337" max="4337" width="8" style="45" customWidth="1"/>
    <col min="4338" max="4338" width="48.44140625" style="45" customWidth="1"/>
    <col min="4339" max="4339" width="12.6640625" style="45" customWidth="1"/>
    <col min="4340" max="4340" width="9.44140625" style="45" customWidth="1"/>
    <col min="4341" max="4341" width="15.6640625" style="45" customWidth="1"/>
    <col min="4342" max="4342" width="12.33203125" style="45" customWidth="1"/>
    <col min="4343" max="4343" width="9.109375" style="45"/>
    <col min="4344" max="4344" width="16" style="45" customWidth="1"/>
    <col min="4345" max="4345" width="23.44140625" style="45" customWidth="1"/>
    <col min="4346" max="4346" width="10.44140625" style="45" customWidth="1"/>
    <col min="4347" max="4348" width="10.109375" style="45" customWidth="1"/>
    <col min="4349" max="4349" width="26.6640625" style="45" customWidth="1"/>
    <col min="4350" max="4350" width="54.33203125" style="45" customWidth="1"/>
    <col min="4351" max="4592" width="9.109375" style="45"/>
    <col min="4593" max="4593" width="8" style="45" customWidth="1"/>
    <col min="4594" max="4594" width="48.44140625" style="45" customWidth="1"/>
    <col min="4595" max="4595" width="12.6640625" style="45" customWidth="1"/>
    <col min="4596" max="4596" width="9.44140625" style="45" customWidth="1"/>
    <col min="4597" max="4597" width="15.6640625" style="45" customWidth="1"/>
    <col min="4598" max="4598" width="12.33203125" style="45" customWidth="1"/>
    <col min="4599" max="4599" width="9.109375" style="45"/>
    <col min="4600" max="4600" width="16" style="45" customWidth="1"/>
    <col min="4601" max="4601" width="23.44140625" style="45" customWidth="1"/>
    <col min="4602" max="4602" width="10.44140625" style="45" customWidth="1"/>
    <col min="4603" max="4604" width="10.109375" style="45" customWidth="1"/>
    <col min="4605" max="4605" width="26.6640625" style="45" customWidth="1"/>
    <col min="4606" max="4606" width="54.33203125" style="45" customWidth="1"/>
    <col min="4607" max="4848" width="9.109375" style="45"/>
    <col min="4849" max="4849" width="8" style="45" customWidth="1"/>
    <col min="4850" max="4850" width="48.44140625" style="45" customWidth="1"/>
    <col min="4851" max="4851" width="12.6640625" style="45" customWidth="1"/>
    <col min="4852" max="4852" width="9.44140625" style="45" customWidth="1"/>
    <col min="4853" max="4853" width="15.6640625" style="45" customWidth="1"/>
    <col min="4854" max="4854" width="12.33203125" style="45" customWidth="1"/>
    <col min="4855" max="4855" width="9.109375" style="45"/>
    <col min="4856" max="4856" width="16" style="45" customWidth="1"/>
    <col min="4857" max="4857" width="23.44140625" style="45" customWidth="1"/>
    <col min="4858" max="4858" width="10.44140625" style="45" customWidth="1"/>
    <col min="4859" max="4860" width="10.109375" style="45" customWidth="1"/>
    <col min="4861" max="4861" width="26.6640625" style="45" customWidth="1"/>
    <col min="4862" max="4862" width="54.33203125" style="45" customWidth="1"/>
    <col min="4863" max="5104" width="9.109375" style="45"/>
    <col min="5105" max="5105" width="8" style="45" customWidth="1"/>
    <col min="5106" max="5106" width="48.44140625" style="45" customWidth="1"/>
    <col min="5107" max="5107" width="12.6640625" style="45" customWidth="1"/>
    <col min="5108" max="5108" width="9.44140625" style="45" customWidth="1"/>
    <col min="5109" max="5109" width="15.6640625" style="45" customWidth="1"/>
    <col min="5110" max="5110" width="12.33203125" style="45" customWidth="1"/>
    <col min="5111" max="5111" width="9.109375" style="45"/>
    <col min="5112" max="5112" width="16" style="45" customWidth="1"/>
    <col min="5113" max="5113" width="23.44140625" style="45" customWidth="1"/>
    <col min="5114" max="5114" width="10.44140625" style="45" customWidth="1"/>
    <col min="5115" max="5116" width="10.109375" style="45" customWidth="1"/>
    <col min="5117" max="5117" width="26.6640625" style="45" customWidth="1"/>
    <col min="5118" max="5118" width="54.33203125" style="45" customWidth="1"/>
    <col min="5119" max="5360" width="9.109375" style="45"/>
    <col min="5361" max="5361" width="8" style="45" customWidth="1"/>
    <col min="5362" max="5362" width="48.44140625" style="45" customWidth="1"/>
    <col min="5363" max="5363" width="12.6640625" style="45" customWidth="1"/>
    <col min="5364" max="5364" width="9.44140625" style="45" customWidth="1"/>
    <col min="5365" max="5365" width="15.6640625" style="45" customWidth="1"/>
    <col min="5366" max="5366" width="12.33203125" style="45" customWidth="1"/>
    <col min="5367" max="5367" width="9.109375" style="45"/>
    <col min="5368" max="5368" width="16" style="45" customWidth="1"/>
    <col min="5369" max="5369" width="23.44140625" style="45" customWidth="1"/>
    <col min="5370" max="5370" width="10.44140625" style="45" customWidth="1"/>
    <col min="5371" max="5372" width="10.109375" style="45" customWidth="1"/>
    <col min="5373" max="5373" width="26.6640625" style="45" customWidth="1"/>
    <col min="5374" max="5374" width="54.33203125" style="45" customWidth="1"/>
    <col min="5375" max="5616" width="9.109375" style="45"/>
    <col min="5617" max="5617" width="8" style="45" customWidth="1"/>
    <col min="5618" max="5618" width="48.44140625" style="45" customWidth="1"/>
    <col min="5619" max="5619" width="12.6640625" style="45" customWidth="1"/>
    <col min="5620" max="5620" width="9.44140625" style="45" customWidth="1"/>
    <col min="5621" max="5621" width="15.6640625" style="45" customWidth="1"/>
    <col min="5622" max="5622" width="12.33203125" style="45" customWidth="1"/>
    <col min="5623" max="5623" width="9.109375" style="45"/>
    <col min="5624" max="5624" width="16" style="45" customWidth="1"/>
    <col min="5625" max="5625" width="23.44140625" style="45" customWidth="1"/>
    <col min="5626" max="5626" width="10.44140625" style="45" customWidth="1"/>
    <col min="5627" max="5628" width="10.109375" style="45" customWidth="1"/>
    <col min="5629" max="5629" width="26.6640625" style="45" customWidth="1"/>
    <col min="5630" max="5630" width="54.33203125" style="45" customWidth="1"/>
    <col min="5631" max="5872" width="9.109375" style="45"/>
    <col min="5873" max="5873" width="8" style="45" customWidth="1"/>
    <col min="5874" max="5874" width="48.44140625" style="45" customWidth="1"/>
    <col min="5875" max="5875" width="12.6640625" style="45" customWidth="1"/>
    <col min="5876" max="5876" width="9.44140625" style="45" customWidth="1"/>
    <col min="5877" max="5877" width="15.6640625" style="45" customWidth="1"/>
    <col min="5878" max="5878" width="12.33203125" style="45" customWidth="1"/>
    <col min="5879" max="5879" width="9.109375" style="45"/>
    <col min="5880" max="5880" width="16" style="45" customWidth="1"/>
    <col min="5881" max="5881" width="23.44140625" style="45" customWidth="1"/>
    <col min="5882" max="5882" width="10.44140625" style="45" customWidth="1"/>
    <col min="5883" max="5884" width="10.109375" style="45" customWidth="1"/>
    <col min="5885" max="5885" width="26.6640625" style="45" customWidth="1"/>
    <col min="5886" max="5886" width="54.33203125" style="45" customWidth="1"/>
    <col min="5887" max="6128" width="9.109375" style="45"/>
    <col min="6129" max="6129" width="8" style="45" customWidth="1"/>
    <col min="6130" max="6130" width="48.44140625" style="45" customWidth="1"/>
    <col min="6131" max="6131" width="12.6640625" style="45" customWidth="1"/>
    <col min="6132" max="6132" width="9.44140625" style="45" customWidth="1"/>
    <col min="6133" max="6133" width="15.6640625" style="45" customWidth="1"/>
    <col min="6134" max="6134" width="12.33203125" style="45" customWidth="1"/>
    <col min="6135" max="6135" width="9.109375" style="45"/>
    <col min="6136" max="6136" width="16" style="45" customWidth="1"/>
    <col min="6137" max="6137" width="23.44140625" style="45" customWidth="1"/>
    <col min="6138" max="6138" width="10.44140625" style="45" customWidth="1"/>
    <col min="6139" max="6140" width="10.109375" style="45" customWidth="1"/>
    <col min="6141" max="6141" width="26.6640625" style="45" customWidth="1"/>
    <col min="6142" max="6142" width="54.33203125" style="45" customWidth="1"/>
    <col min="6143" max="6384" width="9.109375" style="45"/>
    <col min="6385" max="6385" width="8" style="45" customWidth="1"/>
    <col min="6386" max="6386" width="48.44140625" style="45" customWidth="1"/>
    <col min="6387" max="6387" width="12.6640625" style="45" customWidth="1"/>
    <col min="6388" max="6388" width="9.44140625" style="45" customWidth="1"/>
    <col min="6389" max="6389" width="15.6640625" style="45" customWidth="1"/>
    <col min="6390" max="6390" width="12.33203125" style="45" customWidth="1"/>
    <col min="6391" max="6391" width="9.109375" style="45"/>
    <col min="6392" max="6392" width="16" style="45" customWidth="1"/>
    <col min="6393" max="6393" width="23.44140625" style="45" customWidth="1"/>
    <col min="6394" max="6394" width="10.44140625" style="45" customWidth="1"/>
    <col min="6395" max="6396" width="10.109375" style="45" customWidth="1"/>
    <col min="6397" max="6397" width="26.6640625" style="45" customWidth="1"/>
    <col min="6398" max="6398" width="54.33203125" style="45" customWidth="1"/>
    <col min="6399" max="6640" width="9.109375" style="45"/>
    <col min="6641" max="6641" width="8" style="45" customWidth="1"/>
    <col min="6642" max="6642" width="48.44140625" style="45" customWidth="1"/>
    <col min="6643" max="6643" width="12.6640625" style="45" customWidth="1"/>
    <col min="6644" max="6644" width="9.44140625" style="45" customWidth="1"/>
    <col min="6645" max="6645" width="15.6640625" style="45" customWidth="1"/>
    <col min="6646" max="6646" width="12.33203125" style="45" customWidth="1"/>
    <col min="6647" max="6647" width="9.109375" style="45"/>
    <col min="6648" max="6648" width="16" style="45" customWidth="1"/>
    <col min="6649" max="6649" width="23.44140625" style="45" customWidth="1"/>
    <col min="6650" max="6650" width="10.44140625" style="45" customWidth="1"/>
    <col min="6651" max="6652" width="10.109375" style="45" customWidth="1"/>
    <col min="6653" max="6653" width="26.6640625" style="45" customWidth="1"/>
    <col min="6654" max="6654" width="54.33203125" style="45" customWidth="1"/>
    <col min="6655" max="6896" width="9.109375" style="45"/>
    <col min="6897" max="6897" width="8" style="45" customWidth="1"/>
    <col min="6898" max="6898" width="48.44140625" style="45" customWidth="1"/>
    <col min="6899" max="6899" width="12.6640625" style="45" customWidth="1"/>
    <col min="6900" max="6900" width="9.44140625" style="45" customWidth="1"/>
    <col min="6901" max="6901" width="15.6640625" style="45" customWidth="1"/>
    <col min="6902" max="6902" width="12.33203125" style="45" customWidth="1"/>
    <col min="6903" max="6903" width="9.109375" style="45"/>
    <col min="6904" max="6904" width="16" style="45" customWidth="1"/>
    <col min="6905" max="6905" width="23.44140625" style="45" customWidth="1"/>
    <col min="6906" max="6906" width="10.44140625" style="45" customWidth="1"/>
    <col min="6907" max="6908" width="10.109375" style="45" customWidth="1"/>
    <col min="6909" max="6909" width="26.6640625" style="45" customWidth="1"/>
    <col min="6910" max="6910" width="54.33203125" style="45" customWidth="1"/>
    <col min="6911" max="7152" width="9.109375" style="45"/>
    <col min="7153" max="7153" width="8" style="45" customWidth="1"/>
    <col min="7154" max="7154" width="48.44140625" style="45" customWidth="1"/>
    <col min="7155" max="7155" width="12.6640625" style="45" customWidth="1"/>
    <col min="7156" max="7156" width="9.44140625" style="45" customWidth="1"/>
    <col min="7157" max="7157" width="15.6640625" style="45" customWidth="1"/>
    <col min="7158" max="7158" width="12.33203125" style="45" customWidth="1"/>
    <col min="7159" max="7159" width="9.109375" style="45"/>
    <col min="7160" max="7160" width="16" style="45" customWidth="1"/>
    <col min="7161" max="7161" width="23.44140625" style="45" customWidth="1"/>
    <col min="7162" max="7162" width="10.44140625" style="45" customWidth="1"/>
    <col min="7163" max="7164" width="10.109375" style="45" customWidth="1"/>
    <col min="7165" max="7165" width="26.6640625" style="45" customWidth="1"/>
    <col min="7166" max="7166" width="54.33203125" style="45" customWidth="1"/>
    <col min="7167" max="7408" width="9.109375" style="45"/>
    <col min="7409" max="7409" width="8" style="45" customWidth="1"/>
    <col min="7410" max="7410" width="48.44140625" style="45" customWidth="1"/>
    <col min="7411" max="7411" width="12.6640625" style="45" customWidth="1"/>
    <col min="7412" max="7412" width="9.44140625" style="45" customWidth="1"/>
    <col min="7413" max="7413" width="15.6640625" style="45" customWidth="1"/>
    <col min="7414" max="7414" width="12.33203125" style="45" customWidth="1"/>
    <col min="7415" max="7415" width="9.109375" style="45"/>
    <col min="7416" max="7416" width="16" style="45" customWidth="1"/>
    <col min="7417" max="7417" width="23.44140625" style="45" customWidth="1"/>
    <col min="7418" max="7418" width="10.44140625" style="45" customWidth="1"/>
    <col min="7419" max="7420" width="10.109375" style="45" customWidth="1"/>
    <col min="7421" max="7421" width="26.6640625" style="45" customWidth="1"/>
    <col min="7422" max="7422" width="54.33203125" style="45" customWidth="1"/>
    <col min="7423" max="7664" width="9.109375" style="45"/>
    <col min="7665" max="7665" width="8" style="45" customWidth="1"/>
    <col min="7666" max="7666" width="48.44140625" style="45" customWidth="1"/>
    <col min="7667" max="7667" width="12.6640625" style="45" customWidth="1"/>
    <col min="7668" max="7668" width="9.44140625" style="45" customWidth="1"/>
    <col min="7669" max="7669" width="15.6640625" style="45" customWidth="1"/>
    <col min="7670" max="7670" width="12.33203125" style="45" customWidth="1"/>
    <col min="7671" max="7671" width="9.109375" style="45"/>
    <col min="7672" max="7672" width="16" style="45" customWidth="1"/>
    <col min="7673" max="7673" width="23.44140625" style="45" customWidth="1"/>
    <col min="7674" max="7674" width="10.44140625" style="45" customWidth="1"/>
    <col min="7675" max="7676" width="10.109375" style="45" customWidth="1"/>
    <col min="7677" max="7677" width="26.6640625" style="45" customWidth="1"/>
    <col min="7678" max="7678" width="54.33203125" style="45" customWidth="1"/>
    <col min="7679" max="7920" width="9.109375" style="45"/>
    <col min="7921" max="7921" width="8" style="45" customWidth="1"/>
    <col min="7922" max="7922" width="48.44140625" style="45" customWidth="1"/>
    <col min="7923" max="7923" width="12.6640625" style="45" customWidth="1"/>
    <col min="7924" max="7924" width="9.44140625" style="45" customWidth="1"/>
    <col min="7925" max="7925" width="15.6640625" style="45" customWidth="1"/>
    <col min="7926" max="7926" width="12.33203125" style="45" customWidth="1"/>
    <col min="7927" max="7927" width="9.109375" style="45"/>
    <col min="7928" max="7928" width="16" style="45" customWidth="1"/>
    <col min="7929" max="7929" width="23.44140625" style="45" customWidth="1"/>
    <col min="7930" max="7930" width="10.44140625" style="45" customWidth="1"/>
    <col min="7931" max="7932" width="10.109375" style="45" customWidth="1"/>
    <col min="7933" max="7933" width="26.6640625" style="45" customWidth="1"/>
    <col min="7934" max="7934" width="54.33203125" style="45" customWidth="1"/>
    <col min="7935" max="8176" width="9.109375" style="45"/>
    <col min="8177" max="8177" width="8" style="45" customWidth="1"/>
    <col min="8178" max="8178" width="48.44140625" style="45" customWidth="1"/>
    <col min="8179" max="8179" width="12.6640625" style="45" customWidth="1"/>
    <col min="8180" max="8180" width="9.44140625" style="45" customWidth="1"/>
    <col min="8181" max="8181" width="15.6640625" style="45" customWidth="1"/>
    <col min="8182" max="8182" width="12.33203125" style="45" customWidth="1"/>
    <col min="8183" max="8183" width="9.109375" style="45"/>
    <col min="8184" max="8184" width="16" style="45" customWidth="1"/>
    <col min="8185" max="8185" width="23.44140625" style="45" customWidth="1"/>
    <col min="8186" max="8186" width="10.44140625" style="45" customWidth="1"/>
    <col min="8187" max="8188" width="10.109375" style="45" customWidth="1"/>
    <col min="8189" max="8189" width="26.6640625" style="45" customWidth="1"/>
    <col min="8190" max="8190" width="54.33203125" style="45" customWidth="1"/>
    <col min="8191" max="8432" width="9.109375" style="45"/>
    <col min="8433" max="8433" width="8" style="45" customWidth="1"/>
    <col min="8434" max="8434" width="48.44140625" style="45" customWidth="1"/>
    <col min="8435" max="8435" width="12.6640625" style="45" customWidth="1"/>
    <col min="8436" max="8436" width="9.44140625" style="45" customWidth="1"/>
    <col min="8437" max="8437" width="15.6640625" style="45" customWidth="1"/>
    <col min="8438" max="8438" width="12.33203125" style="45" customWidth="1"/>
    <col min="8439" max="8439" width="9.109375" style="45"/>
    <col min="8440" max="8440" width="16" style="45" customWidth="1"/>
    <col min="8441" max="8441" width="23.44140625" style="45" customWidth="1"/>
    <col min="8442" max="8442" width="10.44140625" style="45" customWidth="1"/>
    <col min="8443" max="8444" width="10.109375" style="45" customWidth="1"/>
    <col min="8445" max="8445" width="26.6640625" style="45" customWidth="1"/>
    <col min="8446" max="8446" width="54.33203125" style="45" customWidth="1"/>
    <col min="8447" max="8688" width="9.109375" style="45"/>
    <col min="8689" max="8689" width="8" style="45" customWidth="1"/>
    <col min="8690" max="8690" width="48.44140625" style="45" customWidth="1"/>
    <col min="8691" max="8691" width="12.6640625" style="45" customWidth="1"/>
    <col min="8692" max="8692" width="9.44140625" style="45" customWidth="1"/>
    <col min="8693" max="8693" width="15.6640625" style="45" customWidth="1"/>
    <col min="8694" max="8694" width="12.33203125" style="45" customWidth="1"/>
    <col min="8695" max="8695" width="9.109375" style="45"/>
    <col min="8696" max="8696" width="16" style="45" customWidth="1"/>
    <col min="8697" max="8697" width="23.44140625" style="45" customWidth="1"/>
    <col min="8698" max="8698" width="10.44140625" style="45" customWidth="1"/>
    <col min="8699" max="8700" width="10.109375" style="45" customWidth="1"/>
    <col min="8701" max="8701" width="26.6640625" style="45" customWidth="1"/>
    <col min="8702" max="8702" width="54.33203125" style="45" customWidth="1"/>
    <col min="8703" max="8944" width="9.109375" style="45"/>
    <col min="8945" max="8945" width="8" style="45" customWidth="1"/>
    <col min="8946" max="8946" width="48.44140625" style="45" customWidth="1"/>
    <col min="8947" max="8947" width="12.6640625" style="45" customWidth="1"/>
    <col min="8948" max="8948" width="9.44140625" style="45" customWidth="1"/>
    <col min="8949" max="8949" width="15.6640625" style="45" customWidth="1"/>
    <col min="8950" max="8950" width="12.33203125" style="45" customWidth="1"/>
    <col min="8951" max="8951" width="9.109375" style="45"/>
    <col min="8952" max="8952" width="16" style="45" customWidth="1"/>
    <col min="8953" max="8953" width="23.44140625" style="45" customWidth="1"/>
    <col min="8954" max="8954" width="10.44140625" style="45" customWidth="1"/>
    <col min="8955" max="8956" width="10.109375" style="45" customWidth="1"/>
    <col min="8957" max="8957" width="26.6640625" style="45" customWidth="1"/>
    <col min="8958" max="8958" width="54.33203125" style="45" customWidth="1"/>
    <col min="8959" max="9200" width="9.109375" style="45"/>
    <col min="9201" max="9201" width="8" style="45" customWidth="1"/>
    <col min="9202" max="9202" width="48.44140625" style="45" customWidth="1"/>
    <col min="9203" max="9203" width="12.6640625" style="45" customWidth="1"/>
    <col min="9204" max="9204" width="9.44140625" style="45" customWidth="1"/>
    <col min="9205" max="9205" width="15.6640625" style="45" customWidth="1"/>
    <col min="9206" max="9206" width="12.33203125" style="45" customWidth="1"/>
    <col min="9207" max="9207" width="9.109375" style="45"/>
    <col min="9208" max="9208" width="16" style="45" customWidth="1"/>
    <col min="9209" max="9209" width="23.44140625" style="45" customWidth="1"/>
    <col min="9210" max="9210" width="10.44140625" style="45" customWidth="1"/>
    <col min="9211" max="9212" width="10.109375" style="45" customWidth="1"/>
    <col min="9213" max="9213" width="26.6640625" style="45" customWidth="1"/>
    <col min="9214" max="9214" width="54.33203125" style="45" customWidth="1"/>
    <col min="9215" max="9456" width="9.109375" style="45"/>
    <col min="9457" max="9457" width="8" style="45" customWidth="1"/>
    <col min="9458" max="9458" width="48.44140625" style="45" customWidth="1"/>
    <col min="9459" max="9459" width="12.6640625" style="45" customWidth="1"/>
    <col min="9460" max="9460" width="9.44140625" style="45" customWidth="1"/>
    <col min="9461" max="9461" width="15.6640625" style="45" customWidth="1"/>
    <col min="9462" max="9462" width="12.33203125" style="45" customWidth="1"/>
    <col min="9463" max="9463" width="9.109375" style="45"/>
    <col min="9464" max="9464" width="16" style="45" customWidth="1"/>
    <col min="9465" max="9465" width="23.44140625" style="45" customWidth="1"/>
    <col min="9466" max="9466" width="10.44140625" style="45" customWidth="1"/>
    <col min="9467" max="9468" width="10.109375" style="45" customWidth="1"/>
    <col min="9469" max="9469" width="26.6640625" style="45" customWidth="1"/>
    <col min="9470" max="9470" width="54.33203125" style="45" customWidth="1"/>
    <col min="9471" max="9712" width="9.109375" style="45"/>
    <col min="9713" max="9713" width="8" style="45" customWidth="1"/>
    <col min="9714" max="9714" width="48.44140625" style="45" customWidth="1"/>
    <col min="9715" max="9715" width="12.6640625" style="45" customWidth="1"/>
    <col min="9716" max="9716" width="9.44140625" style="45" customWidth="1"/>
    <col min="9717" max="9717" width="15.6640625" style="45" customWidth="1"/>
    <col min="9718" max="9718" width="12.33203125" style="45" customWidth="1"/>
    <col min="9719" max="9719" width="9.109375" style="45"/>
    <col min="9720" max="9720" width="16" style="45" customWidth="1"/>
    <col min="9721" max="9721" width="23.44140625" style="45" customWidth="1"/>
    <col min="9722" max="9722" width="10.44140625" style="45" customWidth="1"/>
    <col min="9723" max="9724" width="10.109375" style="45" customWidth="1"/>
    <col min="9725" max="9725" width="26.6640625" style="45" customWidth="1"/>
    <col min="9726" max="9726" width="54.33203125" style="45" customWidth="1"/>
    <col min="9727" max="9968" width="9.109375" style="45"/>
    <col min="9969" max="9969" width="8" style="45" customWidth="1"/>
    <col min="9970" max="9970" width="48.44140625" style="45" customWidth="1"/>
    <col min="9971" max="9971" width="12.6640625" style="45" customWidth="1"/>
    <col min="9972" max="9972" width="9.44140625" style="45" customWidth="1"/>
    <col min="9973" max="9973" width="15.6640625" style="45" customWidth="1"/>
    <col min="9974" max="9974" width="12.33203125" style="45" customWidth="1"/>
    <col min="9975" max="9975" width="9.109375" style="45"/>
    <col min="9976" max="9976" width="16" style="45" customWidth="1"/>
    <col min="9977" max="9977" width="23.44140625" style="45" customWidth="1"/>
    <col min="9978" max="9978" width="10.44140625" style="45" customWidth="1"/>
    <col min="9979" max="9980" width="10.109375" style="45" customWidth="1"/>
    <col min="9981" max="9981" width="26.6640625" style="45" customWidth="1"/>
    <col min="9982" max="9982" width="54.33203125" style="45" customWidth="1"/>
    <col min="9983" max="10224" width="9.109375" style="45"/>
    <col min="10225" max="10225" width="8" style="45" customWidth="1"/>
    <col min="10226" max="10226" width="48.44140625" style="45" customWidth="1"/>
    <col min="10227" max="10227" width="12.6640625" style="45" customWidth="1"/>
    <col min="10228" max="10228" width="9.44140625" style="45" customWidth="1"/>
    <col min="10229" max="10229" width="15.6640625" style="45" customWidth="1"/>
    <col min="10230" max="10230" width="12.33203125" style="45" customWidth="1"/>
    <col min="10231" max="10231" width="9.109375" style="45"/>
    <col min="10232" max="10232" width="16" style="45" customWidth="1"/>
    <col min="10233" max="10233" width="23.44140625" style="45" customWidth="1"/>
    <col min="10234" max="10234" width="10.44140625" style="45" customWidth="1"/>
    <col min="10235" max="10236" width="10.109375" style="45" customWidth="1"/>
    <col min="10237" max="10237" width="26.6640625" style="45" customWidth="1"/>
    <col min="10238" max="10238" width="54.33203125" style="45" customWidth="1"/>
    <col min="10239" max="10480" width="9.109375" style="45"/>
    <col min="10481" max="10481" width="8" style="45" customWidth="1"/>
    <col min="10482" max="10482" width="48.44140625" style="45" customWidth="1"/>
    <col min="10483" max="10483" width="12.6640625" style="45" customWidth="1"/>
    <col min="10484" max="10484" width="9.44140625" style="45" customWidth="1"/>
    <col min="10485" max="10485" width="15.6640625" style="45" customWidth="1"/>
    <col min="10486" max="10486" width="12.33203125" style="45" customWidth="1"/>
    <col min="10487" max="10487" width="9.109375" style="45"/>
    <col min="10488" max="10488" width="16" style="45" customWidth="1"/>
    <col min="10489" max="10489" width="23.44140625" style="45" customWidth="1"/>
    <col min="10490" max="10490" width="10.44140625" style="45" customWidth="1"/>
    <col min="10491" max="10492" width="10.109375" style="45" customWidth="1"/>
    <col min="10493" max="10493" width="26.6640625" style="45" customWidth="1"/>
    <col min="10494" max="10494" width="54.33203125" style="45" customWidth="1"/>
    <col min="10495" max="10736" width="9.109375" style="45"/>
    <col min="10737" max="10737" width="8" style="45" customWidth="1"/>
    <col min="10738" max="10738" width="48.44140625" style="45" customWidth="1"/>
    <col min="10739" max="10739" width="12.6640625" style="45" customWidth="1"/>
    <col min="10740" max="10740" width="9.44140625" style="45" customWidth="1"/>
    <col min="10741" max="10741" width="15.6640625" style="45" customWidth="1"/>
    <col min="10742" max="10742" width="12.33203125" style="45" customWidth="1"/>
    <col min="10743" max="10743" width="9.109375" style="45"/>
    <col min="10744" max="10744" width="16" style="45" customWidth="1"/>
    <col min="10745" max="10745" width="23.44140625" style="45" customWidth="1"/>
    <col min="10746" max="10746" width="10.44140625" style="45" customWidth="1"/>
    <col min="10747" max="10748" width="10.109375" style="45" customWidth="1"/>
    <col min="10749" max="10749" width="26.6640625" style="45" customWidth="1"/>
    <col min="10750" max="10750" width="54.33203125" style="45" customWidth="1"/>
    <col min="10751" max="10992" width="9.109375" style="45"/>
    <col min="10993" max="10993" width="8" style="45" customWidth="1"/>
    <col min="10994" max="10994" width="48.44140625" style="45" customWidth="1"/>
    <col min="10995" max="10995" width="12.6640625" style="45" customWidth="1"/>
    <col min="10996" max="10996" width="9.44140625" style="45" customWidth="1"/>
    <col min="10997" max="10997" width="15.6640625" style="45" customWidth="1"/>
    <col min="10998" max="10998" width="12.33203125" style="45" customWidth="1"/>
    <col min="10999" max="10999" width="9.109375" style="45"/>
    <col min="11000" max="11000" width="16" style="45" customWidth="1"/>
    <col min="11001" max="11001" width="23.44140625" style="45" customWidth="1"/>
    <col min="11002" max="11002" width="10.44140625" style="45" customWidth="1"/>
    <col min="11003" max="11004" width="10.109375" style="45" customWidth="1"/>
    <col min="11005" max="11005" width="26.6640625" style="45" customWidth="1"/>
    <col min="11006" max="11006" width="54.33203125" style="45" customWidth="1"/>
    <col min="11007" max="11248" width="9.109375" style="45"/>
    <col min="11249" max="11249" width="8" style="45" customWidth="1"/>
    <col min="11250" max="11250" width="48.44140625" style="45" customWidth="1"/>
    <col min="11251" max="11251" width="12.6640625" style="45" customWidth="1"/>
    <col min="11252" max="11252" width="9.44140625" style="45" customWidth="1"/>
    <col min="11253" max="11253" width="15.6640625" style="45" customWidth="1"/>
    <col min="11254" max="11254" width="12.33203125" style="45" customWidth="1"/>
    <col min="11255" max="11255" width="9.109375" style="45"/>
    <col min="11256" max="11256" width="16" style="45" customWidth="1"/>
    <col min="11257" max="11257" width="23.44140625" style="45" customWidth="1"/>
    <col min="11258" max="11258" width="10.44140625" style="45" customWidth="1"/>
    <col min="11259" max="11260" width="10.109375" style="45" customWidth="1"/>
    <col min="11261" max="11261" width="26.6640625" style="45" customWidth="1"/>
    <col min="11262" max="11262" width="54.33203125" style="45" customWidth="1"/>
    <col min="11263" max="11504" width="9.109375" style="45"/>
    <col min="11505" max="11505" width="8" style="45" customWidth="1"/>
    <col min="11506" max="11506" width="48.44140625" style="45" customWidth="1"/>
    <col min="11507" max="11507" width="12.6640625" style="45" customWidth="1"/>
    <col min="11508" max="11508" width="9.44140625" style="45" customWidth="1"/>
    <col min="11509" max="11509" width="15.6640625" style="45" customWidth="1"/>
    <col min="11510" max="11510" width="12.33203125" style="45" customWidth="1"/>
    <col min="11511" max="11511" width="9.109375" style="45"/>
    <col min="11512" max="11512" width="16" style="45" customWidth="1"/>
    <col min="11513" max="11513" width="23.44140625" style="45" customWidth="1"/>
    <col min="11514" max="11514" width="10.44140625" style="45" customWidth="1"/>
    <col min="11515" max="11516" width="10.109375" style="45" customWidth="1"/>
    <col min="11517" max="11517" width="26.6640625" style="45" customWidth="1"/>
    <col min="11518" max="11518" width="54.33203125" style="45" customWidth="1"/>
    <col min="11519" max="11760" width="9.109375" style="45"/>
    <col min="11761" max="11761" width="8" style="45" customWidth="1"/>
    <col min="11762" max="11762" width="48.44140625" style="45" customWidth="1"/>
    <col min="11763" max="11763" width="12.6640625" style="45" customWidth="1"/>
    <col min="11764" max="11764" width="9.44140625" style="45" customWidth="1"/>
    <col min="11765" max="11765" width="15.6640625" style="45" customWidth="1"/>
    <col min="11766" max="11766" width="12.33203125" style="45" customWidth="1"/>
    <col min="11767" max="11767" width="9.109375" style="45"/>
    <col min="11768" max="11768" width="16" style="45" customWidth="1"/>
    <col min="11769" max="11769" width="23.44140625" style="45" customWidth="1"/>
    <col min="11770" max="11770" width="10.44140625" style="45" customWidth="1"/>
    <col min="11771" max="11772" width="10.109375" style="45" customWidth="1"/>
    <col min="11773" max="11773" width="26.6640625" style="45" customWidth="1"/>
    <col min="11774" max="11774" width="54.33203125" style="45" customWidth="1"/>
    <col min="11775" max="12016" width="9.109375" style="45"/>
    <col min="12017" max="12017" width="8" style="45" customWidth="1"/>
    <col min="12018" max="12018" width="48.44140625" style="45" customWidth="1"/>
    <col min="12019" max="12019" width="12.6640625" style="45" customWidth="1"/>
    <col min="12020" max="12020" width="9.44140625" style="45" customWidth="1"/>
    <col min="12021" max="12021" width="15.6640625" style="45" customWidth="1"/>
    <col min="12022" max="12022" width="12.33203125" style="45" customWidth="1"/>
    <col min="12023" max="12023" width="9.109375" style="45"/>
    <col min="12024" max="12024" width="16" style="45" customWidth="1"/>
    <col min="12025" max="12025" width="23.44140625" style="45" customWidth="1"/>
    <col min="12026" max="12026" width="10.44140625" style="45" customWidth="1"/>
    <col min="12027" max="12028" width="10.109375" style="45" customWidth="1"/>
    <col min="12029" max="12029" width="26.6640625" style="45" customWidth="1"/>
    <col min="12030" max="12030" width="54.33203125" style="45" customWidth="1"/>
    <col min="12031" max="12272" width="9.109375" style="45"/>
    <col min="12273" max="12273" width="8" style="45" customWidth="1"/>
    <col min="12274" max="12274" width="48.44140625" style="45" customWidth="1"/>
    <col min="12275" max="12275" width="12.6640625" style="45" customWidth="1"/>
    <col min="12276" max="12276" width="9.44140625" style="45" customWidth="1"/>
    <col min="12277" max="12277" width="15.6640625" style="45" customWidth="1"/>
    <col min="12278" max="12278" width="12.33203125" style="45" customWidth="1"/>
    <col min="12279" max="12279" width="9.109375" style="45"/>
    <col min="12280" max="12280" width="16" style="45" customWidth="1"/>
    <col min="12281" max="12281" width="23.44140625" style="45" customWidth="1"/>
    <col min="12282" max="12282" width="10.44140625" style="45" customWidth="1"/>
    <col min="12283" max="12284" width="10.109375" style="45" customWidth="1"/>
    <col min="12285" max="12285" width="26.6640625" style="45" customWidth="1"/>
    <col min="12286" max="12286" width="54.33203125" style="45" customWidth="1"/>
    <col min="12287" max="12528" width="9.109375" style="45"/>
    <col min="12529" max="12529" width="8" style="45" customWidth="1"/>
    <col min="12530" max="12530" width="48.44140625" style="45" customWidth="1"/>
    <col min="12531" max="12531" width="12.6640625" style="45" customWidth="1"/>
    <col min="12532" max="12532" width="9.44140625" style="45" customWidth="1"/>
    <col min="12533" max="12533" width="15.6640625" style="45" customWidth="1"/>
    <col min="12534" max="12534" width="12.33203125" style="45" customWidth="1"/>
    <col min="12535" max="12535" width="9.109375" style="45"/>
    <col min="12536" max="12536" width="16" style="45" customWidth="1"/>
    <col min="12537" max="12537" width="23.44140625" style="45" customWidth="1"/>
    <col min="12538" max="12538" width="10.44140625" style="45" customWidth="1"/>
    <col min="12539" max="12540" width="10.109375" style="45" customWidth="1"/>
    <col min="12541" max="12541" width="26.6640625" style="45" customWidth="1"/>
    <col min="12542" max="12542" width="54.33203125" style="45" customWidth="1"/>
    <col min="12543" max="12784" width="9.109375" style="45"/>
    <col min="12785" max="12785" width="8" style="45" customWidth="1"/>
    <col min="12786" max="12786" width="48.44140625" style="45" customWidth="1"/>
    <col min="12787" max="12787" width="12.6640625" style="45" customWidth="1"/>
    <col min="12788" max="12788" width="9.44140625" style="45" customWidth="1"/>
    <col min="12789" max="12789" width="15.6640625" style="45" customWidth="1"/>
    <col min="12790" max="12790" width="12.33203125" style="45" customWidth="1"/>
    <col min="12791" max="12791" width="9.109375" style="45"/>
    <col min="12792" max="12792" width="16" style="45" customWidth="1"/>
    <col min="12793" max="12793" width="23.44140625" style="45" customWidth="1"/>
    <col min="12794" max="12794" width="10.44140625" style="45" customWidth="1"/>
    <col min="12795" max="12796" width="10.109375" style="45" customWidth="1"/>
    <col min="12797" max="12797" width="26.6640625" style="45" customWidth="1"/>
    <col min="12798" max="12798" width="54.33203125" style="45" customWidth="1"/>
    <col min="12799" max="13040" width="9.109375" style="45"/>
    <col min="13041" max="13041" width="8" style="45" customWidth="1"/>
    <col min="13042" max="13042" width="48.44140625" style="45" customWidth="1"/>
    <col min="13043" max="13043" width="12.6640625" style="45" customWidth="1"/>
    <col min="13044" max="13044" width="9.44140625" style="45" customWidth="1"/>
    <col min="13045" max="13045" width="15.6640625" style="45" customWidth="1"/>
    <col min="13046" max="13046" width="12.33203125" style="45" customWidth="1"/>
    <col min="13047" max="13047" width="9.109375" style="45"/>
    <col min="13048" max="13048" width="16" style="45" customWidth="1"/>
    <col min="13049" max="13049" width="23.44140625" style="45" customWidth="1"/>
    <col min="13050" max="13050" width="10.44140625" style="45" customWidth="1"/>
    <col min="13051" max="13052" width="10.109375" style="45" customWidth="1"/>
    <col min="13053" max="13053" width="26.6640625" style="45" customWidth="1"/>
    <col min="13054" max="13054" width="54.33203125" style="45" customWidth="1"/>
    <col min="13055" max="13296" width="9.109375" style="45"/>
    <col min="13297" max="13297" width="8" style="45" customWidth="1"/>
    <col min="13298" max="13298" width="48.44140625" style="45" customWidth="1"/>
    <col min="13299" max="13299" width="12.6640625" style="45" customWidth="1"/>
    <col min="13300" max="13300" width="9.44140625" style="45" customWidth="1"/>
    <col min="13301" max="13301" width="15.6640625" style="45" customWidth="1"/>
    <col min="13302" max="13302" width="12.33203125" style="45" customWidth="1"/>
    <col min="13303" max="13303" width="9.109375" style="45"/>
    <col min="13304" max="13304" width="16" style="45" customWidth="1"/>
    <col min="13305" max="13305" width="23.44140625" style="45" customWidth="1"/>
    <col min="13306" max="13306" width="10.44140625" style="45" customWidth="1"/>
    <col min="13307" max="13308" width="10.109375" style="45" customWidth="1"/>
    <col min="13309" max="13309" width="26.6640625" style="45" customWidth="1"/>
    <col min="13310" max="13310" width="54.33203125" style="45" customWidth="1"/>
    <col min="13311" max="13552" width="9.109375" style="45"/>
    <col min="13553" max="13553" width="8" style="45" customWidth="1"/>
    <col min="13554" max="13554" width="48.44140625" style="45" customWidth="1"/>
    <col min="13555" max="13555" width="12.6640625" style="45" customWidth="1"/>
    <col min="13556" max="13556" width="9.44140625" style="45" customWidth="1"/>
    <col min="13557" max="13557" width="15.6640625" style="45" customWidth="1"/>
    <col min="13558" max="13558" width="12.33203125" style="45" customWidth="1"/>
    <col min="13559" max="13559" width="9.109375" style="45"/>
    <col min="13560" max="13560" width="16" style="45" customWidth="1"/>
    <col min="13561" max="13561" width="23.44140625" style="45" customWidth="1"/>
    <col min="13562" max="13562" width="10.44140625" style="45" customWidth="1"/>
    <col min="13563" max="13564" width="10.109375" style="45" customWidth="1"/>
    <col min="13565" max="13565" width="26.6640625" style="45" customWidth="1"/>
    <col min="13566" max="13566" width="54.33203125" style="45" customWidth="1"/>
    <col min="13567" max="13808" width="9.109375" style="45"/>
    <col min="13809" max="13809" width="8" style="45" customWidth="1"/>
    <col min="13810" max="13810" width="48.44140625" style="45" customWidth="1"/>
    <col min="13811" max="13811" width="12.6640625" style="45" customWidth="1"/>
    <col min="13812" max="13812" width="9.44140625" style="45" customWidth="1"/>
    <col min="13813" max="13813" width="15.6640625" style="45" customWidth="1"/>
    <col min="13814" max="13814" width="12.33203125" style="45" customWidth="1"/>
    <col min="13815" max="13815" width="9.109375" style="45"/>
    <col min="13816" max="13816" width="16" style="45" customWidth="1"/>
    <col min="13817" max="13817" width="23.44140625" style="45" customWidth="1"/>
    <col min="13818" max="13818" width="10.44140625" style="45" customWidth="1"/>
    <col min="13819" max="13820" width="10.109375" style="45" customWidth="1"/>
    <col min="13821" max="13821" width="26.6640625" style="45" customWidth="1"/>
    <col min="13822" max="13822" width="54.33203125" style="45" customWidth="1"/>
    <col min="13823" max="14064" width="9.109375" style="45"/>
    <col min="14065" max="14065" width="8" style="45" customWidth="1"/>
    <col min="14066" max="14066" width="48.44140625" style="45" customWidth="1"/>
    <col min="14067" max="14067" width="12.6640625" style="45" customWidth="1"/>
    <col min="14068" max="14068" width="9.44140625" style="45" customWidth="1"/>
    <col min="14069" max="14069" width="15.6640625" style="45" customWidth="1"/>
    <col min="14070" max="14070" width="12.33203125" style="45" customWidth="1"/>
    <col min="14071" max="14071" width="9.109375" style="45"/>
    <col min="14072" max="14072" width="16" style="45" customWidth="1"/>
    <col min="14073" max="14073" width="23.44140625" style="45" customWidth="1"/>
    <col min="14074" max="14074" width="10.44140625" style="45" customWidth="1"/>
    <col min="14075" max="14076" width="10.109375" style="45" customWidth="1"/>
    <col min="14077" max="14077" width="26.6640625" style="45" customWidth="1"/>
    <col min="14078" max="14078" width="54.33203125" style="45" customWidth="1"/>
    <col min="14079" max="14320" width="9.109375" style="45"/>
    <col min="14321" max="14321" width="8" style="45" customWidth="1"/>
    <col min="14322" max="14322" width="48.44140625" style="45" customWidth="1"/>
    <col min="14323" max="14323" width="12.6640625" style="45" customWidth="1"/>
    <col min="14324" max="14324" width="9.44140625" style="45" customWidth="1"/>
    <col min="14325" max="14325" width="15.6640625" style="45" customWidth="1"/>
    <col min="14326" max="14326" width="12.33203125" style="45" customWidth="1"/>
    <col min="14327" max="14327" width="9.109375" style="45"/>
    <col min="14328" max="14328" width="16" style="45" customWidth="1"/>
    <col min="14329" max="14329" width="23.44140625" style="45" customWidth="1"/>
    <col min="14330" max="14330" width="10.44140625" style="45" customWidth="1"/>
    <col min="14331" max="14332" width="10.109375" style="45" customWidth="1"/>
    <col min="14333" max="14333" width="26.6640625" style="45" customWidth="1"/>
    <col min="14334" max="14334" width="54.33203125" style="45" customWidth="1"/>
    <col min="14335" max="14576" width="9.109375" style="45"/>
    <col min="14577" max="14577" width="8" style="45" customWidth="1"/>
    <col min="14578" max="14578" width="48.44140625" style="45" customWidth="1"/>
    <col min="14579" max="14579" width="12.6640625" style="45" customWidth="1"/>
    <col min="14580" max="14580" width="9.44140625" style="45" customWidth="1"/>
    <col min="14581" max="14581" width="15.6640625" style="45" customWidth="1"/>
    <col min="14582" max="14582" width="12.33203125" style="45" customWidth="1"/>
    <col min="14583" max="14583" width="9.109375" style="45"/>
    <col min="14584" max="14584" width="16" style="45" customWidth="1"/>
    <col min="14585" max="14585" width="23.44140625" style="45" customWidth="1"/>
    <col min="14586" max="14586" width="10.44140625" style="45" customWidth="1"/>
    <col min="14587" max="14588" width="10.109375" style="45" customWidth="1"/>
    <col min="14589" max="14589" width="26.6640625" style="45" customWidth="1"/>
    <col min="14590" max="14590" width="54.33203125" style="45" customWidth="1"/>
    <col min="14591" max="14832" width="9.109375" style="45"/>
    <col min="14833" max="14833" width="8" style="45" customWidth="1"/>
    <col min="14834" max="14834" width="48.44140625" style="45" customWidth="1"/>
    <col min="14835" max="14835" width="12.6640625" style="45" customWidth="1"/>
    <col min="14836" max="14836" width="9.44140625" style="45" customWidth="1"/>
    <col min="14837" max="14837" width="15.6640625" style="45" customWidth="1"/>
    <col min="14838" max="14838" width="12.33203125" style="45" customWidth="1"/>
    <col min="14839" max="14839" width="9.109375" style="45"/>
    <col min="14840" max="14840" width="16" style="45" customWidth="1"/>
    <col min="14841" max="14841" width="23.44140625" style="45" customWidth="1"/>
    <col min="14842" max="14842" width="10.44140625" style="45" customWidth="1"/>
    <col min="14843" max="14844" width="10.109375" style="45" customWidth="1"/>
    <col min="14845" max="14845" width="26.6640625" style="45" customWidth="1"/>
    <col min="14846" max="14846" width="54.33203125" style="45" customWidth="1"/>
    <col min="14847" max="15088" width="9.109375" style="45"/>
    <col min="15089" max="15089" width="8" style="45" customWidth="1"/>
    <col min="15090" max="15090" width="48.44140625" style="45" customWidth="1"/>
    <col min="15091" max="15091" width="12.6640625" style="45" customWidth="1"/>
    <col min="15092" max="15092" width="9.44140625" style="45" customWidth="1"/>
    <col min="15093" max="15093" width="15.6640625" style="45" customWidth="1"/>
    <col min="15094" max="15094" width="12.33203125" style="45" customWidth="1"/>
    <col min="15095" max="15095" width="9.109375" style="45"/>
    <col min="15096" max="15096" width="16" style="45" customWidth="1"/>
    <col min="15097" max="15097" width="23.44140625" style="45" customWidth="1"/>
    <col min="15098" max="15098" width="10.44140625" style="45" customWidth="1"/>
    <col min="15099" max="15100" width="10.109375" style="45" customWidth="1"/>
    <col min="15101" max="15101" width="26.6640625" style="45" customWidth="1"/>
    <col min="15102" max="15102" width="54.33203125" style="45" customWidth="1"/>
    <col min="15103" max="15344" width="9.109375" style="45"/>
    <col min="15345" max="15345" width="8" style="45" customWidth="1"/>
    <col min="15346" max="15346" width="48.44140625" style="45" customWidth="1"/>
    <col min="15347" max="15347" width="12.6640625" style="45" customWidth="1"/>
    <col min="15348" max="15348" width="9.44140625" style="45" customWidth="1"/>
    <col min="15349" max="15349" width="15.6640625" style="45" customWidth="1"/>
    <col min="15350" max="15350" width="12.33203125" style="45" customWidth="1"/>
    <col min="15351" max="15351" width="9.109375" style="45"/>
    <col min="15352" max="15352" width="16" style="45" customWidth="1"/>
    <col min="15353" max="15353" width="23.44140625" style="45" customWidth="1"/>
    <col min="15354" max="15354" width="10.44140625" style="45" customWidth="1"/>
    <col min="15355" max="15356" width="10.109375" style="45" customWidth="1"/>
    <col min="15357" max="15357" width="26.6640625" style="45" customWidth="1"/>
    <col min="15358" max="15358" width="54.33203125" style="45" customWidth="1"/>
    <col min="15359" max="15600" width="9.109375" style="45"/>
    <col min="15601" max="15601" width="8" style="45" customWidth="1"/>
    <col min="15602" max="15602" width="48.44140625" style="45" customWidth="1"/>
    <col min="15603" max="15603" width="12.6640625" style="45" customWidth="1"/>
    <col min="15604" max="15604" width="9.44140625" style="45" customWidth="1"/>
    <col min="15605" max="15605" width="15.6640625" style="45" customWidth="1"/>
    <col min="15606" max="15606" width="12.33203125" style="45" customWidth="1"/>
    <col min="15607" max="15607" width="9.109375" style="45"/>
    <col min="15608" max="15608" width="16" style="45" customWidth="1"/>
    <col min="15609" max="15609" width="23.44140625" style="45" customWidth="1"/>
    <col min="15610" max="15610" width="10.44140625" style="45" customWidth="1"/>
    <col min="15611" max="15612" width="10.109375" style="45" customWidth="1"/>
    <col min="15613" max="15613" width="26.6640625" style="45" customWidth="1"/>
    <col min="15614" max="15614" width="54.33203125" style="45" customWidth="1"/>
    <col min="15615" max="15856" width="9.109375" style="45"/>
    <col min="15857" max="15857" width="8" style="45" customWidth="1"/>
    <col min="15858" max="15858" width="48.44140625" style="45" customWidth="1"/>
    <col min="15859" max="15859" width="12.6640625" style="45" customWidth="1"/>
    <col min="15860" max="15860" width="9.44140625" style="45" customWidth="1"/>
    <col min="15861" max="15861" width="15.6640625" style="45" customWidth="1"/>
    <col min="15862" max="15862" width="12.33203125" style="45" customWidth="1"/>
    <col min="15863" max="15863" width="9.109375" style="45"/>
    <col min="15864" max="15864" width="16" style="45" customWidth="1"/>
    <col min="15865" max="15865" width="23.44140625" style="45" customWidth="1"/>
    <col min="15866" max="15866" width="10.44140625" style="45" customWidth="1"/>
    <col min="15867" max="15868" width="10.109375" style="45" customWidth="1"/>
    <col min="15869" max="15869" width="26.6640625" style="45" customWidth="1"/>
    <col min="15870" max="15870" width="54.33203125" style="45" customWidth="1"/>
    <col min="15871" max="16112" width="9.109375" style="45"/>
    <col min="16113" max="16113" width="8" style="45" customWidth="1"/>
    <col min="16114" max="16114" width="48.44140625" style="45" customWidth="1"/>
    <col min="16115" max="16115" width="12.6640625" style="45" customWidth="1"/>
    <col min="16116" max="16116" width="9.44140625" style="45" customWidth="1"/>
    <col min="16117" max="16117" width="15.6640625" style="45" customWidth="1"/>
    <col min="16118" max="16118" width="12.33203125" style="45" customWidth="1"/>
    <col min="16119" max="16119" width="9.109375" style="45"/>
    <col min="16120" max="16120" width="16" style="45" customWidth="1"/>
    <col min="16121" max="16121" width="23.44140625" style="45" customWidth="1"/>
    <col min="16122" max="16122" width="10.44140625" style="45" customWidth="1"/>
    <col min="16123" max="16124" width="10.109375" style="45" customWidth="1"/>
    <col min="16125" max="16125" width="26.6640625" style="45" customWidth="1"/>
    <col min="16126" max="16126" width="54.33203125" style="45" customWidth="1"/>
    <col min="16127" max="16384" width="9.109375" style="45"/>
  </cols>
  <sheetData>
    <row r="1" spans="1:11" ht="15" customHeight="1">
      <c r="A1" s="192" t="s">
        <v>8</v>
      </c>
      <c r="B1" s="303" t="s">
        <v>275</v>
      </c>
      <c r="C1" s="303"/>
      <c r="D1" s="303"/>
      <c r="E1" s="193"/>
      <c r="F1" s="193"/>
      <c r="G1" s="193"/>
      <c r="H1" s="193"/>
      <c r="I1" s="193"/>
      <c r="J1" s="193"/>
      <c r="K1" s="193"/>
    </row>
    <row r="2" spans="1:11" ht="15" customHeight="1">
      <c r="A2" s="194"/>
      <c r="B2" s="194"/>
      <c r="C2" s="193"/>
      <c r="D2" s="195"/>
      <c r="E2" s="193"/>
      <c r="F2" s="193"/>
      <c r="G2" s="193"/>
      <c r="H2" s="193"/>
      <c r="I2" s="193"/>
      <c r="J2" s="193"/>
      <c r="K2" s="193"/>
    </row>
    <row r="3" spans="1:11" ht="15" customHeight="1">
      <c r="A3" s="103" t="s">
        <v>182</v>
      </c>
      <c r="B3" s="221" t="s">
        <v>276</v>
      </c>
      <c r="C3" s="222"/>
      <c r="D3" s="223"/>
      <c r="E3" s="193"/>
      <c r="F3" s="193"/>
      <c r="G3" s="193"/>
      <c r="H3" s="193"/>
      <c r="I3" s="193"/>
      <c r="J3" s="193"/>
      <c r="K3" s="193"/>
    </row>
    <row r="4" spans="1:11" ht="15" customHeight="1">
      <c r="A4" s="103" t="s">
        <v>183</v>
      </c>
      <c r="B4" s="298"/>
      <c r="C4" s="105"/>
      <c r="D4" s="122"/>
      <c r="E4" s="193"/>
      <c r="F4" s="193"/>
      <c r="G4" s="193"/>
      <c r="H4" s="193"/>
      <c r="I4" s="193"/>
      <c r="J4" s="193"/>
      <c r="K4" s="193"/>
    </row>
    <row r="5" spans="1:11" ht="15" customHeight="1">
      <c r="A5" s="196" t="s">
        <v>184</v>
      </c>
      <c r="B5" s="291"/>
      <c r="C5" s="224"/>
      <c r="D5" s="225"/>
      <c r="E5" s="193"/>
      <c r="F5" s="193"/>
      <c r="G5" s="193"/>
      <c r="H5" s="193"/>
      <c r="I5" s="193"/>
      <c r="J5" s="193"/>
      <c r="K5" s="193"/>
    </row>
    <row r="6" spans="1:11" ht="15" customHeight="1">
      <c r="A6" s="196" t="s">
        <v>272</v>
      </c>
      <c r="B6" s="292"/>
      <c r="C6" s="105"/>
      <c r="D6" s="122"/>
      <c r="E6" s="193"/>
      <c r="F6" s="193"/>
      <c r="G6" s="193"/>
      <c r="H6" s="193"/>
      <c r="I6" s="193"/>
      <c r="J6" s="193"/>
      <c r="K6" s="193"/>
    </row>
    <row r="7" spans="1:11" ht="15" customHeight="1">
      <c r="A7" s="196" t="s">
        <v>273</v>
      </c>
      <c r="B7" s="221" t="s">
        <v>126</v>
      </c>
      <c r="C7" s="222"/>
      <c r="D7" s="223"/>
      <c r="E7" s="193"/>
      <c r="F7" s="193"/>
      <c r="G7" s="193"/>
      <c r="H7" s="193"/>
      <c r="I7" s="193"/>
      <c r="J7" s="193"/>
      <c r="K7" s="193"/>
    </row>
    <row r="8" spans="1:11" ht="15" customHeight="1">
      <c r="A8" s="103" t="s">
        <v>187</v>
      </c>
      <c r="B8" s="299"/>
      <c r="C8" s="105"/>
      <c r="D8" s="122"/>
      <c r="E8" s="193"/>
      <c r="F8" s="197"/>
      <c r="G8" s="193"/>
      <c r="H8" s="193"/>
      <c r="I8" s="193"/>
      <c r="J8" s="193"/>
      <c r="K8" s="193"/>
    </row>
    <row r="9" spans="1:11" ht="15" customHeight="1">
      <c r="A9" s="114"/>
      <c r="B9" s="114"/>
      <c r="C9" s="115"/>
      <c r="D9" s="198"/>
      <c r="E9" s="193"/>
      <c r="F9" s="193"/>
      <c r="G9" s="193"/>
      <c r="H9" s="193"/>
      <c r="I9" s="193"/>
      <c r="J9" s="193"/>
      <c r="K9" s="193"/>
    </row>
    <row r="10" spans="1:11" ht="15" customHeight="1">
      <c r="A10" s="199">
        <v>5</v>
      </c>
      <c r="B10" s="200" t="s">
        <v>14</v>
      </c>
      <c r="C10" s="199" t="s">
        <v>173</v>
      </c>
      <c r="D10" s="199" t="s">
        <v>115</v>
      </c>
      <c r="E10" s="193"/>
      <c r="F10" s="193"/>
      <c r="G10" s="193"/>
      <c r="H10" s="193"/>
      <c r="I10" s="193"/>
      <c r="J10" s="193"/>
      <c r="K10" s="193"/>
    </row>
    <row r="11" spans="1:11" ht="15" customHeight="1">
      <c r="A11" s="121"/>
      <c r="B11" s="106"/>
      <c r="C11" s="106"/>
      <c r="D11" s="201"/>
      <c r="E11" s="193"/>
      <c r="F11" s="193"/>
      <c r="G11" s="193"/>
      <c r="H11" s="193"/>
      <c r="I11" s="193"/>
      <c r="J11" s="193"/>
      <c r="K11" s="193"/>
    </row>
    <row r="12" spans="1:11" ht="15" customHeight="1">
      <c r="A12" s="48" t="s">
        <v>189</v>
      </c>
      <c r="B12" s="116" t="s">
        <v>190</v>
      </c>
      <c r="C12" s="117">
        <f>SUM(C13:C21)</f>
        <v>0</v>
      </c>
      <c r="D12" s="117">
        <f>SUM(D13:D21)</f>
        <v>0</v>
      </c>
      <c r="E12" s="115"/>
      <c r="F12" s="115"/>
      <c r="G12" s="115"/>
      <c r="H12" s="115"/>
      <c r="I12" s="115"/>
      <c r="J12" s="115"/>
      <c r="K12" s="115"/>
    </row>
    <row r="13" spans="1:11" ht="15" customHeight="1">
      <c r="A13" s="16" t="s">
        <v>191</v>
      </c>
      <c r="B13" s="102" t="s">
        <v>192</v>
      </c>
      <c r="C13" s="294"/>
      <c r="D13" s="118">
        <f>ROUND(($B$8*C13/100),2)</f>
        <v>0</v>
      </c>
      <c r="E13" s="115"/>
      <c r="F13" s="115"/>
      <c r="G13" s="115"/>
      <c r="H13" s="115"/>
      <c r="I13" s="115"/>
      <c r="J13" s="115"/>
      <c r="K13" s="115"/>
    </row>
    <row r="14" spans="1:11" ht="15" customHeight="1">
      <c r="A14" s="16" t="s">
        <v>193</v>
      </c>
      <c r="B14" s="102" t="s">
        <v>194</v>
      </c>
      <c r="C14" s="294"/>
      <c r="D14" s="118">
        <f t="shared" ref="D14:D21" si="0">ROUND(($B$8*C14/100),2)</f>
        <v>0</v>
      </c>
      <c r="E14" s="115"/>
      <c r="F14" s="115"/>
      <c r="G14" s="115"/>
      <c r="H14" s="115"/>
      <c r="I14" s="115"/>
      <c r="J14" s="115"/>
      <c r="K14" s="115"/>
    </row>
    <row r="15" spans="1:11" ht="15" customHeight="1">
      <c r="A15" s="16" t="s">
        <v>195</v>
      </c>
      <c r="B15" s="102" t="s">
        <v>196</v>
      </c>
      <c r="C15" s="294"/>
      <c r="D15" s="118">
        <f t="shared" si="0"/>
        <v>0</v>
      </c>
      <c r="E15" s="115"/>
      <c r="F15" s="115"/>
      <c r="G15" s="115"/>
      <c r="H15" s="115"/>
      <c r="I15" s="115"/>
      <c r="J15" s="115"/>
      <c r="K15" s="115"/>
    </row>
    <row r="16" spans="1:11" ht="15" customHeight="1">
      <c r="A16" s="16" t="s">
        <v>197</v>
      </c>
      <c r="B16" s="102" t="s">
        <v>198</v>
      </c>
      <c r="C16" s="294"/>
      <c r="D16" s="118">
        <f t="shared" si="0"/>
        <v>0</v>
      </c>
      <c r="E16" s="115"/>
      <c r="F16" s="115"/>
      <c r="G16" s="115"/>
      <c r="H16" s="115"/>
      <c r="I16" s="115"/>
      <c r="J16" s="115"/>
      <c r="K16" s="115"/>
    </row>
    <row r="17" spans="1:11" ht="15" customHeight="1">
      <c r="A17" s="16" t="s">
        <v>199</v>
      </c>
      <c r="B17" s="102" t="s">
        <v>200</v>
      </c>
      <c r="C17" s="294"/>
      <c r="D17" s="118">
        <f t="shared" si="0"/>
        <v>0</v>
      </c>
      <c r="E17" s="115"/>
      <c r="F17" s="115"/>
      <c r="G17" s="115"/>
      <c r="H17" s="115"/>
      <c r="I17" s="115"/>
      <c r="J17" s="115"/>
      <c r="K17" s="115"/>
    </row>
    <row r="18" spans="1:11" ht="15" customHeight="1">
      <c r="A18" s="16" t="s">
        <v>201</v>
      </c>
      <c r="B18" s="102" t="s">
        <v>202</v>
      </c>
      <c r="C18" s="294"/>
      <c r="D18" s="118">
        <f t="shared" si="0"/>
        <v>0</v>
      </c>
      <c r="E18" s="115"/>
      <c r="F18" s="115"/>
      <c r="G18" s="115"/>
      <c r="H18" s="115"/>
      <c r="I18" s="115"/>
      <c r="J18" s="115"/>
      <c r="K18" s="115"/>
    </row>
    <row r="19" spans="1:11" ht="15" customHeight="1">
      <c r="A19" s="16" t="s">
        <v>203</v>
      </c>
      <c r="B19" s="102" t="s">
        <v>204</v>
      </c>
      <c r="C19" s="294"/>
      <c r="D19" s="118">
        <f t="shared" si="0"/>
        <v>0</v>
      </c>
      <c r="E19" s="115"/>
      <c r="F19" s="115"/>
      <c r="G19" s="115"/>
      <c r="H19" s="115"/>
      <c r="I19" s="115"/>
      <c r="J19" s="115"/>
      <c r="K19" s="115"/>
    </row>
    <row r="20" spans="1:11" ht="15" customHeight="1">
      <c r="A20" s="16" t="s">
        <v>205</v>
      </c>
      <c r="B20" s="102" t="s">
        <v>206</v>
      </c>
      <c r="C20" s="294"/>
      <c r="D20" s="118">
        <f t="shared" si="0"/>
        <v>0</v>
      </c>
      <c r="E20" s="115"/>
      <c r="F20" s="115"/>
      <c r="G20" s="115"/>
      <c r="H20" s="115"/>
      <c r="I20" s="115"/>
      <c r="J20" s="115"/>
      <c r="K20" s="115"/>
    </row>
    <row r="21" spans="1:11" ht="15" customHeight="1">
      <c r="A21" s="16" t="s">
        <v>207</v>
      </c>
      <c r="B21" s="102" t="s">
        <v>208</v>
      </c>
      <c r="C21" s="294"/>
      <c r="D21" s="118">
        <f t="shared" si="0"/>
        <v>0</v>
      </c>
      <c r="E21" s="115"/>
      <c r="F21" s="115"/>
      <c r="G21" s="115"/>
      <c r="H21" s="115"/>
      <c r="I21" s="115"/>
      <c r="J21" s="115"/>
      <c r="K21" s="115"/>
    </row>
    <row r="22" spans="1:11" ht="15" customHeight="1">
      <c r="A22" s="114"/>
      <c r="B22" s="106"/>
      <c r="C22" s="106"/>
      <c r="D22" s="201"/>
      <c r="E22" s="193"/>
      <c r="F22" s="193"/>
      <c r="G22" s="193"/>
      <c r="H22" s="193"/>
      <c r="I22" s="193"/>
      <c r="J22" s="193"/>
      <c r="K22" s="193"/>
    </row>
    <row r="23" spans="1:11" ht="15" customHeight="1">
      <c r="A23" s="48" t="s">
        <v>209</v>
      </c>
      <c r="B23" s="116" t="s">
        <v>210</v>
      </c>
      <c r="C23" s="117">
        <f>SUM(C24:C30)</f>
        <v>0</v>
      </c>
      <c r="D23" s="117">
        <f>SUM(D24:D30)</f>
        <v>0</v>
      </c>
      <c r="E23" s="115"/>
      <c r="F23" s="115"/>
      <c r="G23" s="115"/>
      <c r="H23" s="115"/>
      <c r="I23" s="115"/>
      <c r="J23" s="115"/>
      <c r="K23" s="115"/>
    </row>
    <row r="24" spans="1:11" ht="15" customHeight="1">
      <c r="A24" s="16" t="s">
        <v>211</v>
      </c>
      <c r="B24" s="102" t="s">
        <v>212</v>
      </c>
      <c r="C24" s="294"/>
      <c r="D24" s="118">
        <f>ROUND(($B$8*C24/100),2)</f>
        <v>0</v>
      </c>
      <c r="E24" s="115"/>
      <c r="F24" s="115"/>
      <c r="G24" s="115"/>
      <c r="H24" s="115"/>
      <c r="I24" s="115"/>
      <c r="J24" s="115"/>
      <c r="K24" s="115"/>
    </row>
    <row r="25" spans="1:11" ht="15" customHeight="1">
      <c r="A25" s="16" t="s">
        <v>213</v>
      </c>
      <c r="B25" s="102" t="s">
        <v>214</v>
      </c>
      <c r="C25" s="294"/>
      <c r="D25" s="118">
        <f t="shared" ref="D25:D30" si="1">ROUND(($B$8*C25/100),2)</f>
        <v>0</v>
      </c>
      <c r="E25" s="115"/>
      <c r="F25" s="115"/>
      <c r="G25" s="115"/>
      <c r="H25" s="115"/>
      <c r="I25" s="115"/>
      <c r="J25" s="115"/>
      <c r="K25" s="115"/>
    </row>
    <row r="26" spans="1:11" ht="15" customHeight="1">
      <c r="A26" s="16" t="s">
        <v>215</v>
      </c>
      <c r="B26" s="102" t="s">
        <v>216</v>
      </c>
      <c r="C26" s="294"/>
      <c r="D26" s="118">
        <f t="shared" si="1"/>
        <v>0</v>
      </c>
      <c r="E26" s="115"/>
      <c r="F26" s="115"/>
      <c r="G26" s="115"/>
      <c r="H26" s="115"/>
      <c r="I26" s="202"/>
      <c r="J26" s="115"/>
      <c r="K26" s="115"/>
    </row>
    <row r="27" spans="1:11" ht="15" customHeight="1">
      <c r="A27" s="16" t="s">
        <v>217</v>
      </c>
      <c r="B27" s="102" t="s">
        <v>218</v>
      </c>
      <c r="C27" s="294"/>
      <c r="D27" s="118">
        <f t="shared" si="1"/>
        <v>0</v>
      </c>
      <c r="E27" s="115"/>
      <c r="F27" s="115"/>
      <c r="G27" s="115"/>
      <c r="H27" s="115"/>
      <c r="I27" s="115"/>
      <c r="J27" s="115"/>
      <c r="K27" s="115"/>
    </row>
    <row r="28" spans="1:11" ht="15" customHeight="1">
      <c r="A28" s="16" t="s">
        <v>219</v>
      </c>
      <c r="B28" s="102" t="s">
        <v>220</v>
      </c>
      <c r="C28" s="294"/>
      <c r="D28" s="118">
        <f t="shared" si="1"/>
        <v>0</v>
      </c>
      <c r="E28" s="115"/>
      <c r="F28" s="115"/>
      <c r="G28" s="115"/>
      <c r="H28" s="115"/>
      <c r="I28" s="115"/>
      <c r="J28" s="115"/>
      <c r="K28" s="115"/>
    </row>
    <row r="29" spans="1:11" ht="15" customHeight="1">
      <c r="A29" s="16" t="s">
        <v>221</v>
      </c>
      <c r="B29" s="102" t="s">
        <v>222</v>
      </c>
      <c r="C29" s="294"/>
      <c r="D29" s="118">
        <f t="shared" si="1"/>
        <v>0</v>
      </c>
      <c r="E29" s="115"/>
      <c r="F29" s="115"/>
      <c r="G29" s="115"/>
      <c r="H29" s="115"/>
      <c r="I29" s="115"/>
      <c r="J29" s="115"/>
      <c r="K29" s="115"/>
    </row>
    <row r="30" spans="1:11" ht="15" customHeight="1">
      <c r="A30" s="16" t="s">
        <v>223</v>
      </c>
      <c r="B30" s="102" t="s">
        <v>224</v>
      </c>
      <c r="C30" s="294"/>
      <c r="D30" s="118">
        <f t="shared" si="1"/>
        <v>0</v>
      </c>
      <c r="E30" s="115"/>
      <c r="F30" s="115"/>
      <c r="G30" s="115"/>
      <c r="H30" s="115"/>
      <c r="I30" s="115"/>
      <c r="J30" s="115"/>
      <c r="K30" s="115"/>
    </row>
    <row r="31" spans="1:11" ht="15" customHeight="1">
      <c r="A31" s="114"/>
      <c r="B31" s="106"/>
      <c r="C31" s="106"/>
      <c r="D31" s="201"/>
      <c r="E31" s="193"/>
      <c r="F31" s="193"/>
      <c r="G31" s="193"/>
      <c r="H31" s="193"/>
      <c r="I31" s="193"/>
      <c r="J31" s="193"/>
      <c r="K31" s="193"/>
    </row>
    <row r="32" spans="1:11" ht="15" customHeight="1">
      <c r="A32" s="48" t="s">
        <v>225</v>
      </c>
      <c r="B32" s="116" t="s">
        <v>226</v>
      </c>
      <c r="C32" s="117">
        <f>SUM(C33:C37)</f>
        <v>0</v>
      </c>
      <c r="D32" s="117">
        <f>SUM(D33:D37)</f>
        <v>0</v>
      </c>
      <c r="E32" s="115"/>
      <c r="F32" s="115"/>
      <c r="G32" s="115"/>
      <c r="H32" s="115"/>
      <c r="I32" s="115"/>
      <c r="J32" s="115"/>
      <c r="K32" s="115"/>
    </row>
    <row r="33" spans="1:11" ht="15" customHeight="1">
      <c r="A33" s="16" t="s">
        <v>227</v>
      </c>
      <c r="B33" s="102" t="s">
        <v>228</v>
      </c>
      <c r="C33" s="294"/>
      <c r="D33" s="118">
        <f>ROUND(($B$8*C33/100),2)</f>
        <v>0</v>
      </c>
      <c r="E33" s="115"/>
      <c r="F33" s="115"/>
      <c r="G33" s="115"/>
      <c r="H33" s="115"/>
      <c r="I33" s="115"/>
      <c r="J33" s="115"/>
      <c r="K33" s="115"/>
    </row>
    <row r="34" spans="1:11" ht="15" customHeight="1">
      <c r="A34" s="16" t="s">
        <v>229</v>
      </c>
      <c r="B34" s="102" t="s">
        <v>230</v>
      </c>
      <c r="C34" s="294"/>
      <c r="D34" s="118">
        <f t="shared" ref="D34:D37" si="2">ROUND(($B$8*C34/100),2)</f>
        <v>0</v>
      </c>
      <c r="E34" s="115"/>
      <c r="F34" s="115"/>
      <c r="G34" s="115"/>
      <c r="H34" s="115"/>
      <c r="I34" s="115"/>
      <c r="J34" s="115"/>
      <c r="K34" s="115"/>
    </row>
    <row r="35" spans="1:11" ht="15" customHeight="1">
      <c r="A35" s="16" t="s">
        <v>231</v>
      </c>
      <c r="B35" s="102" t="s">
        <v>232</v>
      </c>
      <c r="C35" s="294"/>
      <c r="D35" s="118">
        <f t="shared" si="2"/>
        <v>0</v>
      </c>
      <c r="E35" s="115"/>
      <c r="F35" s="115"/>
      <c r="G35" s="115"/>
      <c r="H35" s="115"/>
      <c r="I35" s="115"/>
      <c r="J35" s="115"/>
      <c r="K35" s="115"/>
    </row>
    <row r="36" spans="1:11" ht="15" customHeight="1">
      <c r="A36" s="16" t="s">
        <v>233</v>
      </c>
      <c r="B36" s="102" t="s">
        <v>234</v>
      </c>
      <c r="C36" s="294"/>
      <c r="D36" s="118">
        <f t="shared" si="2"/>
        <v>0</v>
      </c>
      <c r="E36" s="115"/>
      <c r="F36" s="115"/>
      <c r="G36" s="115"/>
      <c r="H36" s="115"/>
      <c r="I36" s="115"/>
      <c r="J36" s="115"/>
      <c r="K36" s="115"/>
    </row>
    <row r="37" spans="1:11" ht="15" customHeight="1">
      <c r="A37" s="16" t="s">
        <v>235</v>
      </c>
      <c r="B37" s="102" t="s">
        <v>236</v>
      </c>
      <c r="C37" s="294"/>
      <c r="D37" s="118">
        <f t="shared" si="2"/>
        <v>0</v>
      </c>
      <c r="E37" s="115"/>
      <c r="F37" s="115"/>
      <c r="G37" s="115"/>
      <c r="H37" s="115"/>
      <c r="I37" s="115"/>
      <c r="J37" s="115"/>
      <c r="K37" s="115"/>
    </row>
    <row r="38" spans="1:11" ht="15" customHeight="1">
      <c r="A38" s="114"/>
      <c r="B38" s="106"/>
      <c r="C38" s="106"/>
      <c r="D38" s="201"/>
      <c r="E38" s="193"/>
      <c r="F38" s="193"/>
      <c r="G38" s="193"/>
      <c r="H38" s="193"/>
      <c r="I38" s="193"/>
      <c r="J38" s="193"/>
      <c r="K38" s="193"/>
    </row>
    <row r="39" spans="1:11" ht="15" customHeight="1">
      <c r="A39" s="48" t="s">
        <v>237</v>
      </c>
      <c r="B39" s="116" t="s">
        <v>238</v>
      </c>
      <c r="C39" s="117">
        <f>SUM(C40:C41)</f>
        <v>0</v>
      </c>
      <c r="D39" s="117">
        <f>SUM(D40:D41)</f>
        <v>0</v>
      </c>
      <c r="E39" s="115"/>
      <c r="F39" s="115"/>
      <c r="G39" s="115"/>
      <c r="H39" s="115"/>
      <c r="I39" s="115"/>
      <c r="J39" s="115"/>
      <c r="K39" s="115"/>
    </row>
    <row r="40" spans="1:11" ht="15" customHeight="1">
      <c r="A40" s="16" t="s">
        <v>239</v>
      </c>
      <c r="B40" s="102" t="s">
        <v>240</v>
      </c>
      <c r="C40" s="295"/>
      <c r="D40" s="118">
        <f>ROUND(($B$8*C40/100),2)</f>
        <v>0</v>
      </c>
      <c r="E40" s="202"/>
      <c r="F40" s="115"/>
      <c r="G40" s="115"/>
      <c r="H40" s="115"/>
      <c r="I40" s="115"/>
      <c r="J40" s="115"/>
      <c r="K40" s="115"/>
    </row>
    <row r="41" spans="1:11" ht="27.6">
      <c r="A41" s="16" t="s">
        <v>241</v>
      </c>
      <c r="B41" s="100" t="s">
        <v>242</v>
      </c>
      <c r="C41" s="295"/>
      <c r="D41" s="118">
        <f>ROUND(($B$8*C41/100),2)</f>
        <v>0</v>
      </c>
      <c r="E41" s="202"/>
      <c r="F41" s="115"/>
      <c r="G41" s="115"/>
      <c r="H41" s="115"/>
      <c r="I41" s="115"/>
      <c r="J41" s="202"/>
      <c r="K41" s="115"/>
    </row>
    <row r="42" spans="1:11" ht="15" customHeight="1">
      <c r="A42" s="111"/>
      <c r="B42" s="106"/>
      <c r="C42" s="106"/>
      <c r="D42" s="201"/>
      <c r="E42" s="193"/>
      <c r="F42" s="193"/>
      <c r="G42" s="193"/>
      <c r="H42" s="193"/>
      <c r="I42" s="115"/>
      <c r="J42" s="202"/>
      <c r="K42" s="193"/>
    </row>
    <row r="43" spans="1:11" ht="15" customHeight="1">
      <c r="A43" s="304" t="s">
        <v>243</v>
      </c>
      <c r="B43" s="305"/>
      <c r="C43" s="117">
        <f>C12+C23+C32+C39</f>
        <v>0</v>
      </c>
      <c r="D43" s="117">
        <f>D12+D23+D32+D39</f>
        <v>0</v>
      </c>
      <c r="E43" s="115"/>
      <c r="F43" s="115"/>
      <c r="G43" s="115"/>
      <c r="H43" s="115"/>
      <c r="I43" s="115"/>
      <c r="J43" s="115"/>
      <c r="K43" s="115"/>
    </row>
    <row r="44" spans="1:11" ht="15" customHeight="1">
      <c r="A44" s="15"/>
      <c r="B44" s="15"/>
      <c r="C44" s="113"/>
      <c r="D44" s="15"/>
      <c r="E44" s="115"/>
      <c r="F44" s="115"/>
      <c r="G44" s="115"/>
      <c r="H44" s="115"/>
      <c r="I44" s="115"/>
      <c r="J44" s="115"/>
      <c r="K44" s="115"/>
    </row>
    <row r="45" spans="1:11" ht="15" customHeight="1">
      <c r="A45" s="226">
        <v>6</v>
      </c>
      <c r="B45" s="204" t="s">
        <v>244</v>
      </c>
      <c r="C45" s="205" t="s">
        <v>173</v>
      </c>
      <c r="D45" s="205" t="s">
        <v>115</v>
      </c>
      <c r="E45" s="115"/>
      <c r="F45" s="115"/>
      <c r="G45" s="115"/>
      <c r="H45" s="115"/>
      <c r="I45" s="115"/>
      <c r="J45" s="115"/>
      <c r="K45" s="115"/>
    </row>
    <row r="46" spans="1:11" ht="15" customHeight="1">
      <c r="A46" s="16" t="s">
        <v>245</v>
      </c>
      <c r="B46" s="206" t="s">
        <v>246</v>
      </c>
      <c r="C46" s="207" t="e">
        <f>ROUND((D46/$B$8),4)*100</f>
        <v>#DIV/0!</v>
      </c>
      <c r="D46" s="296"/>
      <c r="E46" s="202"/>
      <c r="F46" s="115"/>
      <c r="G46" s="115"/>
      <c r="H46" s="115"/>
      <c r="I46" s="115"/>
      <c r="J46" s="115"/>
      <c r="K46" s="115"/>
    </row>
    <row r="47" spans="1:11" ht="15" customHeight="1">
      <c r="A47" s="112" t="s">
        <v>247</v>
      </c>
      <c r="B47" s="102" t="s">
        <v>248</v>
      </c>
      <c r="C47" s="118" t="e">
        <f t="shared" ref="C47:C51" si="3">ROUND((D47/$B$8),4)*100</f>
        <v>#DIV/0!</v>
      </c>
      <c r="D47" s="294"/>
      <c r="E47" s="202"/>
      <c r="F47" s="115"/>
      <c r="G47" s="115"/>
      <c r="H47" s="115"/>
      <c r="I47" s="115"/>
      <c r="J47" s="115"/>
      <c r="K47" s="115"/>
    </row>
    <row r="48" spans="1:11" ht="15" customHeight="1">
      <c r="A48" s="112" t="s">
        <v>249</v>
      </c>
      <c r="B48" s="102" t="s">
        <v>250</v>
      </c>
      <c r="C48" s="118" t="e">
        <f t="shared" si="3"/>
        <v>#DIV/0!</v>
      </c>
      <c r="D48" s="294"/>
      <c r="E48" s="202"/>
      <c r="F48" s="115"/>
      <c r="G48" s="115"/>
      <c r="H48" s="115"/>
      <c r="I48" s="115"/>
      <c r="J48" s="115"/>
      <c r="K48" s="115"/>
    </row>
    <row r="49" spans="1:5" ht="15" customHeight="1">
      <c r="A49" s="112" t="s">
        <v>251</v>
      </c>
      <c r="B49" s="102" t="s">
        <v>252</v>
      </c>
      <c r="C49" s="118" t="e">
        <f t="shared" si="3"/>
        <v>#DIV/0!</v>
      </c>
      <c r="D49" s="294"/>
      <c r="E49" s="202"/>
    </row>
    <row r="50" spans="1:5" ht="15" customHeight="1">
      <c r="A50" s="112" t="s">
        <v>253</v>
      </c>
      <c r="B50" s="102" t="s">
        <v>254</v>
      </c>
      <c r="C50" s="118" t="e">
        <f t="shared" si="3"/>
        <v>#DIV/0!</v>
      </c>
      <c r="D50" s="294"/>
      <c r="E50" s="202"/>
    </row>
    <row r="51" spans="1:5" ht="15" customHeight="1">
      <c r="A51" s="112" t="s">
        <v>255</v>
      </c>
      <c r="B51" s="208" t="s">
        <v>256</v>
      </c>
      <c r="C51" s="209" t="e">
        <f t="shared" si="3"/>
        <v>#DIV/0!</v>
      </c>
      <c r="D51" s="297"/>
      <c r="E51" s="202"/>
    </row>
    <row r="52" spans="1:5" ht="15" customHeight="1">
      <c r="A52" s="306" t="s">
        <v>257</v>
      </c>
      <c r="B52" s="307"/>
      <c r="C52" s="210" t="e">
        <f>SUM(C46:C51)</f>
        <v>#DIV/0!</v>
      </c>
      <c r="D52" s="210">
        <f>SUM(D46:D51)</f>
        <v>0</v>
      </c>
      <c r="E52" s="115"/>
    </row>
    <row r="53" spans="1:5" ht="15" customHeight="1">
      <c r="A53" s="15"/>
      <c r="B53" s="15"/>
      <c r="C53" s="211"/>
      <c r="D53" s="15"/>
      <c r="E53" s="115"/>
    </row>
    <row r="54" spans="1:5" ht="15" customHeight="1">
      <c r="A54" s="308" t="s">
        <v>258</v>
      </c>
      <c r="B54" s="308"/>
      <c r="C54" s="212" t="e">
        <f>C43+C52</f>
        <v>#DIV/0!</v>
      </c>
      <c r="D54" s="213">
        <f>D43+D52</f>
        <v>0</v>
      </c>
      <c r="E54" s="115"/>
    </row>
    <row r="55" spans="1:5" ht="15" customHeight="1">
      <c r="A55" s="15"/>
      <c r="B55" s="15"/>
      <c r="C55" s="211"/>
      <c r="D55" s="15"/>
      <c r="E55" s="115"/>
    </row>
    <row r="56" spans="1:5" ht="15" customHeight="1">
      <c r="A56" s="180">
        <v>7</v>
      </c>
      <c r="B56" s="180" t="s">
        <v>259</v>
      </c>
      <c r="C56" s="214"/>
      <c r="D56" s="180" t="s">
        <v>173</v>
      </c>
      <c r="E56" s="115"/>
    </row>
    <row r="57" spans="1:5" ht="15" customHeight="1">
      <c r="A57" s="109"/>
      <c r="B57" s="215" t="s">
        <v>260</v>
      </c>
      <c r="C57" s="208"/>
      <c r="D57" s="216" t="e">
        <f>C54/100</f>
        <v>#DIV/0!</v>
      </c>
      <c r="E57" s="115"/>
    </row>
    <row r="58" spans="1:5" ht="15" customHeight="1">
      <c r="A58" s="110"/>
      <c r="B58" s="101" t="s">
        <v>261</v>
      </c>
      <c r="C58" s="102"/>
      <c r="D58" s="217"/>
      <c r="E58" s="115"/>
    </row>
    <row r="59" spans="1:5" ht="15" customHeight="1">
      <c r="A59" s="110"/>
      <c r="B59" s="101" t="s">
        <v>262</v>
      </c>
      <c r="C59" s="102"/>
      <c r="D59" s="217">
        <f>' FATOR K'!K10</f>
        <v>0</v>
      </c>
      <c r="E59" s="115"/>
    </row>
    <row r="60" spans="1:5" ht="15" customHeight="1">
      <c r="A60" s="110"/>
      <c r="B60" s="215" t="s">
        <v>263</v>
      </c>
      <c r="C60" s="208"/>
      <c r="D60" s="217">
        <f>' FATOR K'!K11</f>
        <v>0</v>
      </c>
      <c r="E60" s="115"/>
    </row>
    <row r="61" spans="1:5" ht="15" customHeight="1">
      <c r="A61" s="110"/>
      <c r="B61" s="101" t="s">
        <v>264</v>
      </c>
      <c r="C61" s="102"/>
      <c r="D61" s="218">
        <f>' FATOR K'!K12</f>
        <v>0</v>
      </c>
      <c r="E61" s="115"/>
    </row>
    <row r="62" spans="1:5" ht="15" customHeight="1">
      <c r="A62" s="110"/>
      <c r="B62" s="206" t="s">
        <v>265</v>
      </c>
      <c r="C62" s="108">
        <f>' FATOR K'!$J$13</f>
        <v>0</v>
      </c>
      <c r="D62" s="109"/>
      <c r="E62" s="115"/>
    </row>
    <row r="63" spans="1:5" ht="15" customHeight="1">
      <c r="A63" s="110"/>
      <c r="B63" s="102" t="s">
        <v>266</v>
      </c>
      <c r="C63" s="107">
        <f>' FATOR K'!$J$14</f>
        <v>0</v>
      </c>
      <c r="D63" s="110"/>
      <c r="E63" s="115"/>
    </row>
    <row r="64" spans="1:5" ht="15" customHeight="1">
      <c r="A64" s="110"/>
      <c r="B64" s="102" t="s">
        <v>267</v>
      </c>
      <c r="C64" s="107">
        <f>' FATOR K'!$J$15</f>
        <v>0</v>
      </c>
      <c r="D64" s="110"/>
      <c r="E64" s="115"/>
    </row>
    <row r="65" spans="1:4" ht="15" customHeight="1">
      <c r="A65" s="112"/>
      <c r="B65" s="102" t="s">
        <v>268</v>
      </c>
      <c r="C65" s="107">
        <f>' FATOR K'!$J$16</f>
        <v>0</v>
      </c>
      <c r="D65" s="112"/>
    </row>
    <row r="66" spans="1:4" ht="15" customHeight="1">
      <c r="A66" s="15"/>
      <c r="B66" s="15"/>
      <c r="C66" s="113"/>
      <c r="D66" s="15"/>
    </row>
    <row r="67" spans="1:4" ht="15" customHeight="1">
      <c r="A67" s="308" t="s">
        <v>269</v>
      </c>
      <c r="B67" s="308"/>
      <c r="C67" s="308"/>
      <c r="D67" s="219" t="e">
        <f>(1+D57+D59)*(1+D60)*(1+D61)</f>
        <v>#DIV/0!</v>
      </c>
    </row>
    <row r="68" spans="1:4" ht="15" customHeight="1">
      <c r="A68" s="15"/>
      <c r="B68" s="115"/>
      <c r="C68" s="115"/>
      <c r="D68" s="15"/>
    </row>
    <row r="69" spans="1:4" ht="15" customHeight="1">
      <c r="A69" s="302" t="s">
        <v>270</v>
      </c>
      <c r="B69" s="302"/>
      <c r="C69" s="302"/>
      <c r="D69" s="220" t="e">
        <f>D67*B8</f>
        <v>#DIV/0!</v>
      </c>
    </row>
    <row r="70" spans="1:4" ht="15" customHeight="1">
      <c r="A70" s="15"/>
      <c r="B70" s="15"/>
      <c r="C70" s="113"/>
      <c r="D70" s="15"/>
    </row>
    <row r="71" spans="1:4" ht="15" customHeight="1">
      <c r="A71" s="15"/>
      <c r="B71" s="15"/>
      <c r="C71" s="113"/>
      <c r="D71" s="15"/>
    </row>
    <row r="72" spans="1:4" ht="15" customHeight="1">
      <c r="A72" s="15"/>
      <c r="B72" s="15"/>
      <c r="C72" s="113"/>
      <c r="D72" s="15"/>
    </row>
    <row r="73" spans="1:4" ht="15" customHeight="1">
      <c r="A73" s="15"/>
      <c r="B73" s="15"/>
      <c r="C73" s="113"/>
      <c r="D73" s="15"/>
    </row>
    <row r="74" spans="1:4" ht="15" customHeight="1">
      <c r="A74" s="15"/>
      <c r="B74" s="15"/>
      <c r="C74" s="113"/>
      <c r="D74" s="15"/>
    </row>
    <row r="75" spans="1:4" ht="15" customHeight="1">
      <c r="A75" s="15"/>
      <c r="B75" s="15"/>
      <c r="C75" s="113"/>
      <c r="D75" s="15"/>
    </row>
    <row r="76" spans="1:4" ht="15" customHeight="1">
      <c r="A76" s="15"/>
      <c r="B76" s="15"/>
      <c r="C76" s="113"/>
      <c r="D76" s="15"/>
    </row>
    <row r="77" spans="1:4" ht="15" customHeight="1">
      <c r="A77" s="15"/>
      <c r="B77" s="15"/>
      <c r="C77" s="113"/>
      <c r="D77" s="15"/>
    </row>
    <row r="78" spans="1:4" ht="15" customHeight="1">
      <c r="A78" s="15"/>
      <c r="B78" s="15"/>
      <c r="C78" s="113"/>
      <c r="D78" s="15"/>
    </row>
    <row r="79" spans="1:4" ht="15" customHeight="1"/>
    <row r="80" spans="1:4" ht="15" customHeight="1"/>
    <row r="81" ht="15" customHeight="1"/>
    <row r="82" ht="15" customHeight="1"/>
    <row r="83" ht="12" customHeight="1"/>
    <row r="84" ht="12" customHeight="1"/>
    <row r="85" ht="12" customHeight="1"/>
    <row r="86" ht="12" customHeight="1"/>
    <row r="87" ht="12" customHeight="1"/>
    <row r="88" ht="12" customHeight="1"/>
    <row r="89" ht="12" customHeight="1"/>
    <row r="90" ht="12" customHeight="1"/>
    <row r="91" ht="12" customHeight="1"/>
    <row r="92" ht="12" customHeight="1"/>
    <row r="93" ht="12" customHeight="1"/>
    <row r="94" ht="12" customHeight="1"/>
    <row r="95" ht="12" customHeight="1"/>
    <row r="96" ht="12" customHeight="1"/>
    <row r="97" ht="12" customHeight="1"/>
    <row r="98" ht="12" customHeight="1"/>
    <row r="99" ht="12" customHeight="1"/>
    <row r="100" ht="12" customHeight="1"/>
    <row r="101" ht="12" customHeight="1"/>
    <row r="102" ht="12" customHeight="1"/>
    <row r="103" ht="12" customHeight="1"/>
    <row r="104" ht="12" customHeight="1"/>
    <row r="105" ht="12" customHeight="1"/>
  </sheetData>
  <mergeCells count="6">
    <mergeCell ref="A69:C69"/>
    <mergeCell ref="B1:D1"/>
    <mergeCell ref="A43:B43"/>
    <mergeCell ref="A52:B52"/>
    <mergeCell ref="A54:B54"/>
    <mergeCell ref="A67:C67"/>
  </mergeCells>
  <pageMargins left="0.7" right="0.7" top="0.75" bottom="0.75" header="0.3" footer="0.3"/>
  <pageSetup paperSize="9" scale="90" fitToWidth="0" fitToHeight="0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theme="9" tint="-0.49995422223578601"/>
  </sheetPr>
  <dimension ref="A1:K106"/>
  <sheetViews>
    <sheetView topLeftCell="A56" workbookViewId="0">
      <selection activeCell="A2" sqref="A2"/>
    </sheetView>
  </sheetViews>
  <sheetFormatPr defaultColWidth="9.109375" defaultRowHeight="13.8"/>
  <cols>
    <col min="1" max="1" width="10.44140625" style="45" customWidth="1"/>
    <col min="2" max="2" width="59" style="45" customWidth="1"/>
    <col min="3" max="3" width="10.6640625" style="47" customWidth="1"/>
    <col min="4" max="4" width="13.33203125" style="45" customWidth="1"/>
    <col min="5" max="8" width="5.44140625" style="46" customWidth="1"/>
    <col min="9" max="9" width="26" style="46" customWidth="1"/>
    <col min="10" max="10" width="5.6640625" style="46" customWidth="1"/>
    <col min="11" max="11" width="5.44140625" style="46" customWidth="1"/>
    <col min="12" max="240" width="9.109375" style="45"/>
    <col min="241" max="241" width="8" style="45" customWidth="1"/>
    <col min="242" max="242" width="48.44140625" style="45" customWidth="1"/>
    <col min="243" max="243" width="12.6640625" style="45" customWidth="1"/>
    <col min="244" max="244" width="9.44140625" style="45" customWidth="1"/>
    <col min="245" max="245" width="15.6640625" style="45" customWidth="1"/>
    <col min="246" max="246" width="12.33203125" style="45" customWidth="1"/>
    <col min="247" max="247" width="9.109375" style="45"/>
    <col min="248" max="248" width="16" style="45" customWidth="1"/>
    <col min="249" max="249" width="23.44140625" style="45" customWidth="1"/>
    <col min="250" max="250" width="10.44140625" style="45" customWidth="1"/>
    <col min="251" max="252" width="10.109375" style="45" customWidth="1"/>
    <col min="253" max="253" width="26.6640625" style="45" customWidth="1"/>
    <col min="254" max="254" width="54.33203125" style="45" customWidth="1"/>
    <col min="255" max="496" width="9.109375" style="45"/>
    <col min="497" max="497" width="8" style="45" customWidth="1"/>
    <col min="498" max="498" width="48.44140625" style="45" customWidth="1"/>
    <col min="499" max="499" width="12.6640625" style="45" customWidth="1"/>
    <col min="500" max="500" width="9.44140625" style="45" customWidth="1"/>
    <col min="501" max="501" width="15.6640625" style="45" customWidth="1"/>
    <col min="502" max="502" width="12.33203125" style="45" customWidth="1"/>
    <col min="503" max="503" width="9.109375" style="45"/>
    <col min="504" max="504" width="16" style="45" customWidth="1"/>
    <col min="505" max="505" width="23.44140625" style="45" customWidth="1"/>
    <col min="506" max="506" width="10.44140625" style="45" customWidth="1"/>
    <col min="507" max="508" width="10.109375" style="45" customWidth="1"/>
    <col min="509" max="509" width="26.6640625" style="45" customWidth="1"/>
    <col min="510" max="510" width="54.33203125" style="45" customWidth="1"/>
    <col min="511" max="752" width="9.109375" style="45"/>
    <col min="753" max="753" width="8" style="45" customWidth="1"/>
    <col min="754" max="754" width="48.44140625" style="45" customWidth="1"/>
    <col min="755" max="755" width="12.6640625" style="45" customWidth="1"/>
    <col min="756" max="756" width="9.44140625" style="45" customWidth="1"/>
    <col min="757" max="757" width="15.6640625" style="45" customWidth="1"/>
    <col min="758" max="758" width="12.33203125" style="45" customWidth="1"/>
    <col min="759" max="759" width="9.109375" style="45"/>
    <col min="760" max="760" width="16" style="45" customWidth="1"/>
    <col min="761" max="761" width="23.44140625" style="45" customWidth="1"/>
    <col min="762" max="762" width="10.44140625" style="45" customWidth="1"/>
    <col min="763" max="764" width="10.109375" style="45" customWidth="1"/>
    <col min="765" max="765" width="26.6640625" style="45" customWidth="1"/>
    <col min="766" max="766" width="54.33203125" style="45" customWidth="1"/>
    <col min="767" max="1008" width="9.109375" style="45"/>
    <col min="1009" max="1009" width="8" style="45" customWidth="1"/>
    <col min="1010" max="1010" width="48.44140625" style="45" customWidth="1"/>
    <col min="1011" max="1011" width="12.6640625" style="45" customWidth="1"/>
    <col min="1012" max="1012" width="9.44140625" style="45" customWidth="1"/>
    <col min="1013" max="1013" width="15.6640625" style="45" customWidth="1"/>
    <col min="1014" max="1014" width="12.33203125" style="45" customWidth="1"/>
    <col min="1015" max="1015" width="9.109375" style="45"/>
    <col min="1016" max="1016" width="16" style="45" customWidth="1"/>
    <col min="1017" max="1017" width="23.44140625" style="45" customWidth="1"/>
    <col min="1018" max="1018" width="10.44140625" style="45" customWidth="1"/>
    <col min="1019" max="1020" width="10.109375" style="45" customWidth="1"/>
    <col min="1021" max="1021" width="26.6640625" style="45" customWidth="1"/>
    <col min="1022" max="1022" width="54.33203125" style="45" customWidth="1"/>
    <col min="1023" max="1264" width="9.109375" style="45"/>
    <col min="1265" max="1265" width="8" style="45" customWidth="1"/>
    <col min="1266" max="1266" width="48.44140625" style="45" customWidth="1"/>
    <col min="1267" max="1267" width="12.6640625" style="45" customWidth="1"/>
    <col min="1268" max="1268" width="9.44140625" style="45" customWidth="1"/>
    <col min="1269" max="1269" width="15.6640625" style="45" customWidth="1"/>
    <col min="1270" max="1270" width="12.33203125" style="45" customWidth="1"/>
    <col min="1271" max="1271" width="9.109375" style="45"/>
    <col min="1272" max="1272" width="16" style="45" customWidth="1"/>
    <col min="1273" max="1273" width="23.44140625" style="45" customWidth="1"/>
    <col min="1274" max="1274" width="10.44140625" style="45" customWidth="1"/>
    <col min="1275" max="1276" width="10.109375" style="45" customWidth="1"/>
    <col min="1277" max="1277" width="26.6640625" style="45" customWidth="1"/>
    <col min="1278" max="1278" width="54.33203125" style="45" customWidth="1"/>
    <col min="1279" max="1520" width="9.109375" style="45"/>
    <col min="1521" max="1521" width="8" style="45" customWidth="1"/>
    <col min="1522" max="1522" width="48.44140625" style="45" customWidth="1"/>
    <col min="1523" max="1523" width="12.6640625" style="45" customWidth="1"/>
    <col min="1524" max="1524" width="9.44140625" style="45" customWidth="1"/>
    <col min="1525" max="1525" width="15.6640625" style="45" customWidth="1"/>
    <col min="1526" max="1526" width="12.33203125" style="45" customWidth="1"/>
    <col min="1527" max="1527" width="9.109375" style="45"/>
    <col min="1528" max="1528" width="16" style="45" customWidth="1"/>
    <col min="1529" max="1529" width="23.44140625" style="45" customWidth="1"/>
    <col min="1530" max="1530" width="10.44140625" style="45" customWidth="1"/>
    <col min="1531" max="1532" width="10.109375" style="45" customWidth="1"/>
    <col min="1533" max="1533" width="26.6640625" style="45" customWidth="1"/>
    <col min="1534" max="1534" width="54.33203125" style="45" customWidth="1"/>
    <col min="1535" max="1776" width="9.109375" style="45"/>
    <col min="1777" max="1777" width="8" style="45" customWidth="1"/>
    <col min="1778" max="1778" width="48.44140625" style="45" customWidth="1"/>
    <col min="1779" max="1779" width="12.6640625" style="45" customWidth="1"/>
    <col min="1780" max="1780" width="9.44140625" style="45" customWidth="1"/>
    <col min="1781" max="1781" width="15.6640625" style="45" customWidth="1"/>
    <col min="1782" max="1782" width="12.33203125" style="45" customWidth="1"/>
    <col min="1783" max="1783" width="9.109375" style="45"/>
    <col min="1784" max="1784" width="16" style="45" customWidth="1"/>
    <col min="1785" max="1785" width="23.44140625" style="45" customWidth="1"/>
    <col min="1786" max="1786" width="10.44140625" style="45" customWidth="1"/>
    <col min="1787" max="1788" width="10.109375" style="45" customWidth="1"/>
    <col min="1789" max="1789" width="26.6640625" style="45" customWidth="1"/>
    <col min="1790" max="1790" width="54.33203125" style="45" customWidth="1"/>
    <col min="1791" max="2032" width="9.109375" style="45"/>
    <col min="2033" max="2033" width="8" style="45" customWidth="1"/>
    <col min="2034" max="2034" width="48.44140625" style="45" customWidth="1"/>
    <col min="2035" max="2035" width="12.6640625" style="45" customWidth="1"/>
    <col min="2036" max="2036" width="9.44140625" style="45" customWidth="1"/>
    <col min="2037" max="2037" width="15.6640625" style="45" customWidth="1"/>
    <col min="2038" max="2038" width="12.33203125" style="45" customWidth="1"/>
    <col min="2039" max="2039" width="9.109375" style="45"/>
    <col min="2040" max="2040" width="16" style="45" customWidth="1"/>
    <col min="2041" max="2041" width="23.44140625" style="45" customWidth="1"/>
    <col min="2042" max="2042" width="10.44140625" style="45" customWidth="1"/>
    <col min="2043" max="2044" width="10.109375" style="45" customWidth="1"/>
    <col min="2045" max="2045" width="26.6640625" style="45" customWidth="1"/>
    <col min="2046" max="2046" width="54.33203125" style="45" customWidth="1"/>
    <col min="2047" max="2288" width="9.109375" style="45"/>
    <col min="2289" max="2289" width="8" style="45" customWidth="1"/>
    <col min="2290" max="2290" width="48.44140625" style="45" customWidth="1"/>
    <col min="2291" max="2291" width="12.6640625" style="45" customWidth="1"/>
    <col min="2292" max="2292" width="9.44140625" style="45" customWidth="1"/>
    <col min="2293" max="2293" width="15.6640625" style="45" customWidth="1"/>
    <col min="2294" max="2294" width="12.33203125" style="45" customWidth="1"/>
    <col min="2295" max="2295" width="9.109375" style="45"/>
    <col min="2296" max="2296" width="16" style="45" customWidth="1"/>
    <col min="2297" max="2297" width="23.44140625" style="45" customWidth="1"/>
    <col min="2298" max="2298" width="10.44140625" style="45" customWidth="1"/>
    <col min="2299" max="2300" width="10.109375" style="45" customWidth="1"/>
    <col min="2301" max="2301" width="26.6640625" style="45" customWidth="1"/>
    <col min="2302" max="2302" width="54.33203125" style="45" customWidth="1"/>
    <col min="2303" max="2544" width="9.109375" style="45"/>
    <col min="2545" max="2545" width="8" style="45" customWidth="1"/>
    <col min="2546" max="2546" width="48.44140625" style="45" customWidth="1"/>
    <col min="2547" max="2547" width="12.6640625" style="45" customWidth="1"/>
    <col min="2548" max="2548" width="9.44140625" style="45" customWidth="1"/>
    <col min="2549" max="2549" width="15.6640625" style="45" customWidth="1"/>
    <col min="2550" max="2550" width="12.33203125" style="45" customWidth="1"/>
    <col min="2551" max="2551" width="9.109375" style="45"/>
    <col min="2552" max="2552" width="16" style="45" customWidth="1"/>
    <col min="2553" max="2553" width="23.44140625" style="45" customWidth="1"/>
    <col min="2554" max="2554" width="10.44140625" style="45" customWidth="1"/>
    <col min="2555" max="2556" width="10.109375" style="45" customWidth="1"/>
    <col min="2557" max="2557" width="26.6640625" style="45" customWidth="1"/>
    <col min="2558" max="2558" width="54.33203125" style="45" customWidth="1"/>
    <col min="2559" max="2800" width="9.109375" style="45"/>
    <col min="2801" max="2801" width="8" style="45" customWidth="1"/>
    <col min="2802" max="2802" width="48.44140625" style="45" customWidth="1"/>
    <col min="2803" max="2803" width="12.6640625" style="45" customWidth="1"/>
    <col min="2804" max="2804" width="9.44140625" style="45" customWidth="1"/>
    <col min="2805" max="2805" width="15.6640625" style="45" customWidth="1"/>
    <col min="2806" max="2806" width="12.33203125" style="45" customWidth="1"/>
    <col min="2807" max="2807" width="9.109375" style="45"/>
    <col min="2808" max="2808" width="16" style="45" customWidth="1"/>
    <col min="2809" max="2809" width="23.44140625" style="45" customWidth="1"/>
    <col min="2810" max="2810" width="10.44140625" style="45" customWidth="1"/>
    <col min="2811" max="2812" width="10.109375" style="45" customWidth="1"/>
    <col min="2813" max="2813" width="26.6640625" style="45" customWidth="1"/>
    <col min="2814" max="2814" width="54.33203125" style="45" customWidth="1"/>
    <col min="2815" max="3056" width="9.109375" style="45"/>
    <col min="3057" max="3057" width="8" style="45" customWidth="1"/>
    <col min="3058" max="3058" width="48.44140625" style="45" customWidth="1"/>
    <col min="3059" max="3059" width="12.6640625" style="45" customWidth="1"/>
    <col min="3060" max="3060" width="9.44140625" style="45" customWidth="1"/>
    <col min="3061" max="3061" width="15.6640625" style="45" customWidth="1"/>
    <col min="3062" max="3062" width="12.33203125" style="45" customWidth="1"/>
    <col min="3063" max="3063" width="9.109375" style="45"/>
    <col min="3064" max="3064" width="16" style="45" customWidth="1"/>
    <col min="3065" max="3065" width="23.44140625" style="45" customWidth="1"/>
    <col min="3066" max="3066" width="10.44140625" style="45" customWidth="1"/>
    <col min="3067" max="3068" width="10.109375" style="45" customWidth="1"/>
    <col min="3069" max="3069" width="26.6640625" style="45" customWidth="1"/>
    <col min="3070" max="3070" width="54.33203125" style="45" customWidth="1"/>
    <col min="3071" max="3312" width="9.109375" style="45"/>
    <col min="3313" max="3313" width="8" style="45" customWidth="1"/>
    <col min="3314" max="3314" width="48.44140625" style="45" customWidth="1"/>
    <col min="3315" max="3315" width="12.6640625" style="45" customWidth="1"/>
    <col min="3316" max="3316" width="9.44140625" style="45" customWidth="1"/>
    <col min="3317" max="3317" width="15.6640625" style="45" customWidth="1"/>
    <col min="3318" max="3318" width="12.33203125" style="45" customWidth="1"/>
    <col min="3319" max="3319" width="9.109375" style="45"/>
    <col min="3320" max="3320" width="16" style="45" customWidth="1"/>
    <col min="3321" max="3321" width="23.44140625" style="45" customWidth="1"/>
    <col min="3322" max="3322" width="10.44140625" style="45" customWidth="1"/>
    <col min="3323" max="3324" width="10.109375" style="45" customWidth="1"/>
    <col min="3325" max="3325" width="26.6640625" style="45" customWidth="1"/>
    <col min="3326" max="3326" width="54.33203125" style="45" customWidth="1"/>
    <col min="3327" max="3568" width="9.109375" style="45"/>
    <col min="3569" max="3569" width="8" style="45" customWidth="1"/>
    <col min="3570" max="3570" width="48.44140625" style="45" customWidth="1"/>
    <col min="3571" max="3571" width="12.6640625" style="45" customWidth="1"/>
    <col min="3572" max="3572" width="9.44140625" style="45" customWidth="1"/>
    <col min="3573" max="3573" width="15.6640625" style="45" customWidth="1"/>
    <col min="3574" max="3574" width="12.33203125" style="45" customWidth="1"/>
    <col min="3575" max="3575" width="9.109375" style="45"/>
    <col min="3576" max="3576" width="16" style="45" customWidth="1"/>
    <col min="3577" max="3577" width="23.44140625" style="45" customWidth="1"/>
    <col min="3578" max="3578" width="10.44140625" style="45" customWidth="1"/>
    <col min="3579" max="3580" width="10.109375" style="45" customWidth="1"/>
    <col min="3581" max="3581" width="26.6640625" style="45" customWidth="1"/>
    <col min="3582" max="3582" width="54.33203125" style="45" customWidth="1"/>
    <col min="3583" max="3824" width="9.109375" style="45"/>
    <col min="3825" max="3825" width="8" style="45" customWidth="1"/>
    <col min="3826" max="3826" width="48.44140625" style="45" customWidth="1"/>
    <col min="3827" max="3827" width="12.6640625" style="45" customWidth="1"/>
    <col min="3828" max="3828" width="9.44140625" style="45" customWidth="1"/>
    <col min="3829" max="3829" width="15.6640625" style="45" customWidth="1"/>
    <col min="3830" max="3830" width="12.33203125" style="45" customWidth="1"/>
    <col min="3831" max="3831" width="9.109375" style="45"/>
    <col min="3832" max="3832" width="16" style="45" customWidth="1"/>
    <col min="3833" max="3833" width="23.44140625" style="45" customWidth="1"/>
    <col min="3834" max="3834" width="10.44140625" style="45" customWidth="1"/>
    <col min="3835" max="3836" width="10.109375" style="45" customWidth="1"/>
    <col min="3837" max="3837" width="26.6640625" style="45" customWidth="1"/>
    <col min="3838" max="3838" width="54.33203125" style="45" customWidth="1"/>
    <col min="3839" max="4080" width="9.109375" style="45"/>
    <col min="4081" max="4081" width="8" style="45" customWidth="1"/>
    <col min="4082" max="4082" width="48.44140625" style="45" customWidth="1"/>
    <col min="4083" max="4083" width="12.6640625" style="45" customWidth="1"/>
    <col min="4084" max="4084" width="9.44140625" style="45" customWidth="1"/>
    <col min="4085" max="4085" width="15.6640625" style="45" customWidth="1"/>
    <col min="4086" max="4086" width="12.33203125" style="45" customWidth="1"/>
    <col min="4087" max="4087" width="9.109375" style="45"/>
    <col min="4088" max="4088" width="16" style="45" customWidth="1"/>
    <col min="4089" max="4089" width="23.44140625" style="45" customWidth="1"/>
    <col min="4090" max="4090" width="10.44140625" style="45" customWidth="1"/>
    <col min="4091" max="4092" width="10.109375" style="45" customWidth="1"/>
    <col min="4093" max="4093" width="26.6640625" style="45" customWidth="1"/>
    <col min="4094" max="4094" width="54.33203125" style="45" customWidth="1"/>
    <col min="4095" max="4336" width="9.109375" style="45"/>
    <col min="4337" max="4337" width="8" style="45" customWidth="1"/>
    <col min="4338" max="4338" width="48.44140625" style="45" customWidth="1"/>
    <col min="4339" max="4339" width="12.6640625" style="45" customWidth="1"/>
    <col min="4340" max="4340" width="9.44140625" style="45" customWidth="1"/>
    <col min="4341" max="4341" width="15.6640625" style="45" customWidth="1"/>
    <col min="4342" max="4342" width="12.33203125" style="45" customWidth="1"/>
    <col min="4343" max="4343" width="9.109375" style="45"/>
    <col min="4344" max="4344" width="16" style="45" customWidth="1"/>
    <col min="4345" max="4345" width="23.44140625" style="45" customWidth="1"/>
    <col min="4346" max="4346" width="10.44140625" style="45" customWidth="1"/>
    <col min="4347" max="4348" width="10.109375" style="45" customWidth="1"/>
    <col min="4349" max="4349" width="26.6640625" style="45" customWidth="1"/>
    <col min="4350" max="4350" width="54.33203125" style="45" customWidth="1"/>
    <col min="4351" max="4592" width="9.109375" style="45"/>
    <col min="4593" max="4593" width="8" style="45" customWidth="1"/>
    <col min="4594" max="4594" width="48.44140625" style="45" customWidth="1"/>
    <col min="4595" max="4595" width="12.6640625" style="45" customWidth="1"/>
    <col min="4596" max="4596" width="9.44140625" style="45" customWidth="1"/>
    <col min="4597" max="4597" width="15.6640625" style="45" customWidth="1"/>
    <col min="4598" max="4598" width="12.33203125" style="45" customWidth="1"/>
    <col min="4599" max="4599" width="9.109375" style="45"/>
    <col min="4600" max="4600" width="16" style="45" customWidth="1"/>
    <col min="4601" max="4601" width="23.44140625" style="45" customWidth="1"/>
    <col min="4602" max="4602" width="10.44140625" style="45" customWidth="1"/>
    <col min="4603" max="4604" width="10.109375" style="45" customWidth="1"/>
    <col min="4605" max="4605" width="26.6640625" style="45" customWidth="1"/>
    <col min="4606" max="4606" width="54.33203125" style="45" customWidth="1"/>
    <col min="4607" max="4848" width="9.109375" style="45"/>
    <col min="4849" max="4849" width="8" style="45" customWidth="1"/>
    <col min="4850" max="4850" width="48.44140625" style="45" customWidth="1"/>
    <col min="4851" max="4851" width="12.6640625" style="45" customWidth="1"/>
    <col min="4852" max="4852" width="9.44140625" style="45" customWidth="1"/>
    <col min="4853" max="4853" width="15.6640625" style="45" customWidth="1"/>
    <col min="4854" max="4854" width="12.33203125" style="45" customWidth="1"/>
    <col min="4855" max="4855" width="9.109375" style="45"/>
    <col min="4856" max="4856" width="16" style="45" customWidth="1"/>
    <col min="4857" max="4857" width="23.44140625" style="45" customWidth="1"/>
    <col min="4858" max="4858" width="10.44140625" style="45" customWidth="1"/>
    <col min="4859" max="4860" width="10.109375" style="45" customWidth="1"/>
    <col min="4861" max="4861" width="26.6640625" style="45" customWidth="1"/>
    <col min="4862" max="4862" width="54.33203125" style="45" customWidth="1"/>
    <col min="4863" max="5104" width="9.109375" style="45"/>
    <col min="5105" max="5105" width="8" style="45" customWidth="1"/>
    <col min="5106" max="5106" width="48.44140625" style="45" customWidth="1"/>
    <col min="5107" max="5107" width="12.6640625" style="45" customWidth="1"/>
    <col min="5108" max="5108" width="9.44140625" style="45" customWidth="1"/>
    <col min="5109" max="5109" width="15.6640625" style="45" customWidth="1"/>
    <col min="5110" max="5110" width="12.33203125" style="45" customWidth="1"/>
    <col min="5111" max="5111" width="9.109375" style="45"/>
    <col min="5112" max="5112" width="16" style="45" customWidth="1"/>
    <col min="5113" max="5113" width="23.44140625" style="45" customWidth="1"/>
    <col min="5114" max="5114" width="10.44140625" style="45" customWidth="1"/>
    <col min="5115" max="5116" width="10.109375" style="45" customWidth="1"/>
    <col min="5117" max="5117" width="26.6640625" style="45" customWidth="1"/>
    <col min="5118" max="5118" width="54.33203125" style="45" customWidth="1"/>
    <col min="5119" max="5360" width="9.109375" style="45"/>
    <col min="5361" max="5361" width="8" style="45" customWidth="1"/>
    <col min="5362" max="5362" width="48.44140625" style="45" customWidth="1"/>
    <col min="5363" max="5363" width="12.6640625" style="45" customWidth="1"/>
    <col min="5364" max="5364" width="9.44140625" style="45" customWidth="1"/>
    <col min="5365" max="5365" width="15.6640625" style="45" customWidth="1"/>
    <col min="5366" max="5366" width="12.33203125" style="45" customWidth="1"/>
    <col min="5367" max="5367" width="9.109375" style="45"/>
    <col min="5368" max="5368" width="16" style="45" customWidth="1"/>
    <col min="5369" max="5369" width="23.44140625" style="45" customWidth="1"/>
    <col min="5370" max="5370" width="10.44140625" style="45" customWidth="1"/>
    <col min="5371" max="5372" width="10.109375" style="45" customWidth="1"/>
    <col min="5373" max="5373" width="26.6640625" style="45" customWidth="1"/>
    <col min="5374" max="5374" width="54.33203125" style="45" customWidth="1"/>
    <col min="5375" max="5616" width="9.109375" style="45"/>
    <col min="5617" max="5617" width="8" style="45" customWidth="1"/>
    <col min="5618" max="5618" width="48.44140625" style="45" customWidth="1"/>
    <col min="5619" max="5619" width="12.6640625" style="45" customWidth="1"/>
    <col min="5620" max="5620" width="9.44140625" style="45" customWidth="1"/>
    <col min="5621" max="5621" width="15.6640625" style="45" customWidth="1"/>
    <col min="5622" max="5622" width="12.33203125" style="45" customWidth="1"/>
    <col min="5623" max="5623" width="9.109375" style="45"/>
    <col min="5624" max="5624" width="16" style="45" customWidth="1"/>
    <col min="5625" max="5625" width="23.44140625" style="45" customWidth="1"/>
    <col min="5626" max="5626" width="10.44140625" style="45" customWidth="1"/>
    <col min="5627" max="5628" width="10.109375" style="45" customWidth="1"/>
    <col min="5629" max="5629" width="26.6640625" style="45" customWidth="1"/>
    <col min="5630" max="5630" width="54.33203125" style="45" customWidth="1"/>
    <col min="5631" max="5872" width="9.109375" style="45"/>
    <col min="5873" max="5873" width="8" style="45" customWidth="1"/>
    <col min="5874" max="5874" width="48.44140625" style="45" customWidth="1"/>
    <col min="5875" max="5875" width="12.6640625" style="45" customWidth="1"/>
    <col min="5876" max="5876" width="9.44140625" style="45" customWidth="1"/>
    <col min="5877" max="5877" width="15.6640625" style="45" customWidth="1"/>
    <col min="5878" max="5878" width="12.33203125" style="45" customWidth="1"/>
    <col min="5879" max="5879" width="9.109375" style="45"/>
    <col min="5880" max="5880" width="16" style="45" customWidth="1"/>
    <col min="5881" max="5881" width="23.44140625" style="45" customWidth="1"/>
    <col min="5882" max="5882" width="10.44140625" style="45" customWidth="1"/>
    <col min="5883" max="5884" width="10.109375" style="45" customWidth="1"/>
    <col min="5885" max="5885" width="26.6640625" style="45" customWidth="1"/>
    <col min="5886" max="5886" width="54.33203125" style="45" customWidth="1"/>
    <col min="5887" max="6128" width="9.109375" style="45"/>
    <col min="6129" max="6129" width="8" style="45" customWidth="1"/>
    <col min="6130" max="6130" width="48.44140625" style="45" customWidth="1"/>
    <col min="6131" max="6131" width="12.6640625" style="45" customWidth="1"/>
    <col min="6132" max="6132" width="9.44140625" style="45" customWidth="1"/>
    <col min="6133" max="6133" width="15.6640625" style="45" customWidth="1"/>
    <col min="6134" max="6134" width="12.33203125" style="45" customWidth="1"/>
    <col min="6135" max="6135" width="9.109375" style="45"/>
    <col min="6136" max="6136" width="16" style="45" customWidth="1"/>
    <col min="6137" max="6137" width="23.44140625" style="45" customWidth="1"/>
    <col min="6138" max="6138" width="10.44140625" style="45" customWidth="1"/>
    <col min="6139" max="6140" width="10.109375" style="45" customWidth="1"/>
    <col min="6141" max="6141" width="26.6640625" style="45" customWidth="1"/>
    <col min="6142" max="6142" width="54.33203125" style="45" customWidth="1"/>
    <col min="6143" max="6384" width="9.109375" style="45"/>
    <col min="6385" max="6385" width="8" style="45" customWidth="1"/>
    <col min="6386" max="6386" width="48.44140625" style="45" customWidth="1"/>
    <col min="6387" max="6387" width="12.6640625" style="45" customWidth="1"/>
    <col min="6388" max="6388" width="9.44140625" style="45" customWidth="1"/>
    <col min="6389" max="6389" width="15.6640625" style="45" customWidth="1"/>
    <col min="6390" max="6390" width="12.33203125" style="45" customWidth="1"/>
    <col min="6391" max="6391" width="9.109375" style="45"/>
    <col min="6392" max="6392" width="16" style="45" customWidth="1"/>
    <col min="6393" max="6393" width="23.44140625" style="45" customWidth="1"/>
    <col min="6394" max="6394" width="10.44140625" style="45" customWidth="1"/>
    <col min="6395" max="6396" width="10.109375" style="45" customWidth="1"/>
    <col min="6397" max="6397" width="26.6640625" style="45" customWidth="1"/>
    <col min="6398" max="6398" width="54.33203125" style="45" customWidth="1"/>
    <col min="6399" max="6640" width="9.109375" style="45"/>
    <col min="6641" max="6641" width="8" style="45" customWidth="1"/>
    <col min="6642" max="6642" width="48.44140625" style="45" customWidth="1"/>
    <col min="6643" max="6643" width="12.6640625" style="45" customWidth="1"/>
    <col min="6644" max="6644" width="9.44140625" style="45" customWidth="1"/>
    <col min="6645" max="6645" width="15.6640625" style="45" customWidth="1"/>
    <col min="6646" max="6646" width="12.33203125" style="45" customWidth="1"/>
    <col min="6647" max="6647" width="9.109375" style="45"/>
    <col min="6648" max="6648" width="16" style="45" customWidth="1"/>
    <col min="6649" max="6649" width="23.44140625" style="45" customWidth="1"/>
    <col min="6650" max="6650" width="10.44140625" style="45" customWidth="1"/>
    <col min="6651" max="6652" width="10.109375" style="45" customWidth="1"/>
    <col min="6653" max="6653" width="26.6640625" style="45" customWidth="1"/>
    <col min="6654" max="6654" width="54.33203125" style="45" customWidth="1"/>
    <col min="6655" max="6896" width="9.109375" style="45"/>
    <col min="6897" max="6897" width="8" style="45" customWidth="1"/>
    <col min="6898" max="6898" width="48.44140625" style="45" customWidth="1"/>
    <col min="6899" max="6899" width="12.6640625" style="45" customWidth="1"/>
    <col min="6900" max="6900" width="9.44140625" style="45" customWidth="1"/>
    <col min="6901" max="6901" width="15.6640625" style="45" customWidth="1"/>
    <col min="6902" max="6902" width="12.33203125" style="45" customWidth="1"/>
    <col min="6903" max="6903" width="9.109375" style="45"/>
    <col min="6904" max="6904" width="16" style="45" customWidth="1"/>
    <col min="6905" max="6905" width="23.44140625" style="45" customWidth="1"/>
    <col min="6906" max="6906" width="10.44140625" style="45" customWidth="1"/>
    <col min="6907" max="6908" width="10.109375" style="45" customWidth="1"/>
    <col min="6909" max="6909" width="26.6640625" style="45" customWidth="1"/>
    <col min="6910" max="6910" width="54.33203125" style="45" customWidth="1"/>
    <col min="6911" max="7152" width="9.109375" style="45"/>
    <col min="7153" max="7153" width="8" style="45" customWidth="1"/>
    <col min="7154" max="7154" width="48.44140625" style="45" customWidth="1"/>
    <col min="7155" max="7155" width="12.6640625" style="45" customWidth="1"/>
    <col min="7156" max="7156" width="9.44140625" style="45" customWidth="1"/>
    <col min="7157" max="7157" width="15.6640625" style="45" customWidth="1"/>
    <col min="7158" max="7158" width="12.33203125" style="45" customWidth="1"/>
    <col min="7159" max="7159" width="9.109375" style="45"/>
    <col min="7160" max="7160" width="16" style="45" customWidth="1"/>
    <col min="7161" max="7161" width="23.44140625" style="45" customWidth="1"/>
    <col min="7162" max="7162" width="10.44140625" style="45" customWidth="1"/>
    <col min="7163" max="7164" width="10.109375" style="45" customWidth="1"/>
    <col min="7165" max="7165" width="26.6640625" style="45" customWidth="1"/>
    <col min="7166" max="7166" width="54.33203125" style="45" customWidth="1"/>
    <col min="7167" max="7408" width="9.109375" style="45"/>
    <col min="7409" max="7409" width="8" style="45" customWidth="1"/>
    <col min="7410" max="7410" width="48.44140625" style="45" customWidth="1"/>
    <col min="7411" max="7411" width="12.6640625" style="45" customWidth="1"/>
    <col min="7412" max="7412" width="9.44140625" style="45" customWidth="1"/>
    <col min="7413" max="7413" width="15.6640625" style="45" customWidth="1"/>
    <col min="7414" max="7414" width="12.33203125" style="45" customWidth="1"/>
    <col min="7415" max="7415" width="9.109375" style="45"/>
    <col min="7416" max="7416" width="16" style="45" customWidth="1"/>
    <col min="7417" max="7417" width="23.44140625" style="45" customWidth="1"/>
    <col min="7418" max="7418" width="10.44140625" style="45" customWidth="1"/>
    <col min="7419" max="7420" width="10.109375" style="45" customWidth="1"/>
    <col min="7421" max="7421" width="26.6640625" style="45" customWidth="1"/>
    <col min="7422" max="7422" width="54.33203125" style="45" customWidth="1"/>
    <col min="7423" max="7664" width="9.109375" style="45"/>
    <col min="7665" max="7665" width="8" style="45" customWidth="1"/>
    <col min="7666" max="7666" width="48.44140625" style="45" customWidth="1"/>
    <col min="7667" max="7667" width="12.6640625" style="45" customWidth="1"/>
    <col min="7668" max="7668" width="9.44140625" style="45" customWidth="1"/>
    <col min="7669" max="7669" width="15.6640625" style="45" customWidth="1"/>
    <col min="7670" max="7670" width="12.33203125" style="45" customWidth="1"/>
    <col min="7671" max="7671" width="9.109375" style="45"/>
    <col min="7672" max="7672" width="16" style="45" customWidth="1"/>
    <col min="7673" max="7673" width="23.44140625" style="45" customWidth="1"/>
    <col min="7674" max="7674" width="10.44140625" style="45" customWidth="1"/>
    <col min="7675" max="7676" width="10.109375" style="45" customWidth="1"/>
    <col min="7677" max="7677" width="26.6640625" style="45" customWidth="1"/>
    <col min="7678" max="7678" width="54.33203125" style="45" customWidth="1"/>
    <col min="7679" max="7920" width="9.109375" style="45"/>
    <col min="7921" max="7921" width="8" style="45" customWidth="1"/>
    <col min="7922" max="7922" width="48.44140625" style="45" customWidth="1"/>
    <col min="7923" max="7923" width="12.6640625" style="45" customWidth="1"/>
    <col min="7924" max="7924" width="9.44140625" style="45" customWidth="1"/>
    <col min="7925" max="7925" width="15.6640625" style="45" customWidth="1"/>
    <col min="7926" max="7926" width="12.33203125" style="45" customWidth="1"/>
    <col min="7927" max="7927" width="9.109375" style="45"/>
    <col min="7928" max="7928" width="16" style="45" customWidth="1"/>
    <col min="7929" max="7929" width="23.44140625" style="45" customWidth="1"/>
    <col min="7930" max="7930" width="10.44140625" style="45" customWidth="1"/>
    <col min="7931" max="7932" width="10.109375" style="45" customWidth="1"/>
    <col min="7933" max="7933" width="26.6640625" style="45" customWidth="1"/>
    <col min="7934" max="7934" width="54.33203125" style="45" customWidth="1"/>
    <col min="7935" max="8176" width="9.109375" style="45"/>
    <col min="8177" max="8177" width="8" style="45" customWidth="1"/>
    <col min="8178" max="8178" width="48.44140625" style="45" customWidth="1"/>
    <col min="8179" max="8179" width="12.6640625" style="45" customWidth="1"/>
    <col min="8180" max="8180" width="9.44140625" style="45" customWidth="1"/>
    <col min="8181" max="8181" width="15.6640625" style="45" customWidth="1"/>
    <col min="8182" max="8182" width="12.33203125" style="45" customWidth="1"/>
    <col min="8183" max="8183" width="9.109375" style="45"/>
    <col min="8184" max="8184" width="16" style="45" customWidth="1"/>
    <col min="8185" max="8185" width="23.44140625" style="45" customWidth="1"/>
    <col min="8186" max="8186" width="10.44140625" style="45" customWidth="1"/>
    <col min="8187" max="8188" width="10.109375" style="45" customWidth="1"/>
    <col min="8189" max="8189" width="26.6640625" style="45" customWidth="1"/>
    <col min="8190" max="8190" width="54.33203125" style="45" customWidth="1"/>
    <col min="8191" max="8432" width="9.109375" style="45"/>
    <col min="8433" max="8433" width="8" style="45" customWidth="1"/>
    <col min="8434" max="8434" width="48.44140625" style="45" customWidth="1"/>
    <col min="8435" max="8435" width="12.6640625" style="45" customWidth="1"/>
    <col min="8436" max="8436" width="9.44140625" style="45" customWidth="1"/>
    <col min="8437" max="8437" width="15.6640625" style="45" customWidth="1"/>
    <col min="8438" max="8438" width="12.33203125" style="45" customWidth="1"/>
    <col min="8439" max="8439" width="9.109375" style="45"/>
    <col min="8440" max="8440" width="16" style="45" customWidth="1"/>
    <col min="8441" max="8441" width="23.44140625" style="45" customWidth="1"/>
    <col min="8442" max="8442" width="10.44140625" style="45" customWidth="1"/>
    <col min="8443" max="8444" width="10.109375" style="45" customWidth="1"/>
    <col min="8445" max="8445" width="26.6640625" style="45" customWidth="1"/>
    <col min="8446" max="8446" width="54.33203125" style="45" customWidth="1"/>
    <col min="8447" max="8688" width="9.109375" style="45"/>
    <col min="8689" max="8689" width="8" style="45" customWidth="1"/>
    <col min="8690" max="8690" width="48.44140625" style="45" customWidth="1"/>
    <col min="8691" max="8691" width="12.6640625" style="45" customWidth="1"/>
    <col min="8692" max="8692" width="9.44140625" style="45" customWidth="1"/>
    <col min="8693" max="8693" width="15.6640625" style="45" customWidth="1"/>
    <col min="8694" max="8694" width="12.33203125" style="45" customWidth="1"/>
    <col min="8695" max="8695" width="9.109375" style="45"/>
    <col min="8696" max="8696" width="16" style="45" customWidth="1"/>
    <col min="8697" max="8697" width="23.44140625" style="45" customWidth="1"/>
    <col min="8698" max="8698" width="10.44140625" style="45" customWidth="1"/>
    <col min="8699" max="8700" width="10.109375" style="45" customWidth="1"/>
    <col min="8701" max="8701" width="26.6640625" style="45" customWidth="1"/>
    <col min="8702" max="8702" width="54.33203125" style="45" customWidth="1"/>
    <col min="8703" max="8944" width="9.109375" style="45"/>
    <col min="8945" max="8945" width="8" style="45" customWidth="1"/>
    <col min="8946" max="8946" width="48.44140625" style="45" customWidth="1"/>
    <col min="8947" max="8947" width="12.6640625" style="45" customWidth="1"/>
    <col min="8948" max="8948" width="9.44140625" style="45" customWidth="1"/>
    <col min="8949" max="8949" width="15.6640625" style="45" customWidth="1"/>
    <col min="8950" max="8950" width="12.33203125" style="45" customWidth="1"/>
    <col min="8951" max="8951" width="9.109375" style="45"/>
    <col min="8952" max="8952" width="16" style="45" customWidth="1"/>
    <col min="8953" max="8953" width="23.44140625" style="45" customWidth="1"/>
    <col min="8954" max="8954" width="10.44140625" style="45" customWidth="1"/>
    <col min="8955" max="8956" width="10.109375" style="45" customWidth="1"/>
    <col min="8957" max="8957" width="26.6640625" style="45" customWidth="1"/>
    <col min="8958" max="8958" width="54.33203125" style="45" customWidth="1"/>
    <col min="8959" max="9200" width="9.109375" style="45"/>
    <col min="9201" max="9201" width="8" style="45" customWidth="1"/>
    <col min="9202" max="9202" width="48.44140625" style="45" customWidth="1"/>
    <col min="9203" max="9203" width="12.6640625" style="45" customWidth="1"/>
    <col min="9204" max="9204" width="9.44140625" style="45" customWidth="1"/>
    <col min="9205" max="9205" width="15.6640625" style="45" customWidth="1"/>
    <col min="9206" max="9206" width="12.33203125" style="45" customWidth="1"/>
    <col min="9207" max="9207" width="9.109375" style="45"/>
    <col min="9208" max="9208" width="16" style="45" customWidth="1"/>
    <col min="9209" max="9209" width="23.44140625" style="45" customWidth="1"/>
    <col min="9210" max="9210" width="10.44140625" style="45" customWidth="1"/>
    <col min="9211" max="9212" width="10.109375" style="45" customWidth="1"/>
    <col min="9213" max="9213" width="26.6640625" style="45" customWidth="1"/>
    <col min="9214" max="9214" width="54.33203125" style="45" customWidth="1"/>
    <col min="9215" max="9456" width="9.109375" style="45"/>
    <col min="9457" max="9457" width="8" style="45" customWidth="1"/>
    <col min="9458" max="9458" width="48.44140625" style="45" customWidth="1"/>
    <col min="9459" max="9459" width="12.6640625" style="45" customWidth="1"/>
    <col min="9460" max="9460" width="9.44140625" style="45" customWidth="1"/>
    <col min="9461" max="9461" width="15.6640625" style="45" customWidth="1"/>
    <col min="9462" max="9462" width="12.33203125" style="45" customWidth="1"/>
    <col min="9463" max="9463" width="9.109375" style="45"/>
    <col min="9464" max="9464" width="16" style="45" customWidth="1"/>
    <col min="9465" max="9465" width="23.44140625" style="45" customWidth="1"/>
    <col min="9466" max="9466" width="10.44140625" style="45" customWidth="1"/>
    <col min="9467" max="9468" width="10.109375" style="45" customWidth="1"/>
    <col min="9469" max="9469" width="26.6640625" style="45" customWidth="1"/>
    <col min="9470" max="9470" width="54.33203125" style="45" customWidth="1"/>
    <col min="9471" max="9712" width="9.109375" style="45"/>
    <col min="9713" max="9713" width="8" style="45" customWidth="1"/>
    <col min="9714" max="9714" width="48.44140625" style="45" customWidth="1"/>
    <col min="9715" max="9715" width="12.6640625" style="45" customWidth="1"/>
    <col min="9716" max="9716" width="9.44140625" style="45" customWidth="1"/>
    <col min="9717" max="9717" width="15.6640625" style="45" customWidth="1"/>
    <col min="9718" max="9718" width="12.33203125" style="45" customWidth="1"/>
    <col min="9719" max="9719" width="9.109375" style="45"/>
    <col min="9720" max="9720" width="16" style="45" customWidth="1"/>
    <col min="9721" max="9721" width="23.44140625" style="45" customWidth="1"/>
    <col min="9722" max="9722" width="10.44140625" style="45" customWidth="1"/>
    <col min="9723" max="9724" width="10.109375" style="45" customWidth="1"/>
    <col min="9725" max="9725" width="26.6640625" style="45" customWidth="1"/>
    <col min="9726" max="9726" width="54.33203125" style="45" customWidth="1"/>
    <col min="9727" max="9968" width="9.109375" style="45"/>
    <col min="9969" max="9969" width="8" style="45" customWidth="1"/>
    <col min="9970" max="9970" width="48.44140625" style="45" customWidth="1"/>
    <col min="9971" max="9971" width="12.6640625" style="45" customWidth="1"/>
    <col min="9972" max="9972" width="9.44140625" style="45" customWidth="1"/>
    <col min="9973" max="9973" width="15.6640625" style="45" customWidth="1"/>
    <col min="9974" max="9974" width="12.33203125" style="45" customWidth="1"/>
    <col min="9975" max="9975" width="9.109375" style="45"/>
    <col min="9976" max="9976" width="16" style="45" customWidth="1"/>
    <col min="9977" max="9977" width="23.44140625" style="45" customWidth="1"/>
    <col min="9978" max="9978" width="10.44140625" style="45" customWidth="1"/>
    <col min="9979" max="9980" width="10.109375" style="45" customWidth="1"/>
    <col min="9981" max="9981" width="26.6640625" style="45" customWidth="1"/>
    <col min="9982" max="9982" width="54.33203125" style="45" customWidth="1"/>
    <col min="9983" max="10224" width="9.109375" style="45"/>
    <col min="10225" max="10225" width="8" style="45" customWidth="1"/>
    <col min="10226" max="10226" width="48.44140625" style="45" customWidth="1"/>
    <col min="10227" max="10227" width="12.6640625" style="45" customWidth="1"/>
    <col min="10228" max="10228" width="9.44140625" style="45" customWidth="1"/>
    <col min="10229" max="10229" width="15.6640625" style="45" customWidth="1"/>
    <col min="10230" max="10230" width="12.33203125" style="45" customWidth="1"/>
    <col min="10231" max="10231" width="9.109375" style="45"/>
    <col min="10232" max="10232" width="16" style="45" customWidth="1"/>
    <col min="10233" max="10233" width="23.44140625" style="45" customWidth="1"/>
    <col min="10234" max="10234" width="10.44140625" style="45" customWidth="1"/>
    <col min="10235" max="10236" width="10.109375" style="45" customWidth="1"/>
    <col min="10237" max="10237" width="26.6640625" style="45" customWidth="1"/>
    <col min="10238" max="10238" width="54.33203125" style="45" customWidth="1"/>
    <col min="10239" max="10480" width="9.109375" style="45"/>
    <col min="10481" max="10481" width="8" style="45" customWidth="1"/>
    <col min="10482" max="10482" width="48.44140625" style="45" customWidth="1"/>
    <col min="10483" max="10483" width="12.6640625" style="45" customWidth="1"/>
    <col min="10484" max="10484" width="9.44140625" style="45" customWidth="1"/>
    <col min="10485" max="10485" width="15.6640625" style="45" customWidth="1"/>
    <col min="10486" max="10486" width="12.33203125" style="45" customWidth="1"/>
    <col min="10487" max="10487" width="9.109375" style="45"/>
    <col min="10488" max="10488" width="16" style="45" customWidth="1"/>
    <col min="10489" max="10489" width="23.44140625" style="45" customWidth="1"/>
    <col min="10490" max="10490" width="10.44140625" style="45" customWidth="1"/>
    <col min="10491" max="10492" width="10.109375" style="45" customWidth="1"/>
    <col min="10493" max="10493" width="26.6640625" style="45" customWidth="1"/>
    <col min="10494" max="10494" width="54.33203125" style="45" customWidth="1"/>
    <col min="10495" max="10736" width="9.109375" style="45"/>
    <col min="10737" max="10737" width="8" style="45" customWidth="1"/>
    <col min="10738" max="10738" width="48.44140625" style="45" customWidth="1"/>
    <col min="10739" max="10739" width="12.6640625" style="45" customWidth="1"/>
    <col min="10740" max="10740" width="9.44140625" style="45" customWidth="1"/>
    <col min="10741" max="10741" width="15.6640625" style="45" customWidth="1"/>
    <col min="10742" max="10742" width="12.33203125" style="45" customWidth="1"/>
    <col min="10743" max="10743" width="9.109375" style="45"/>
    <col min="10744" max="10744" width="16" style="45" customWidth="1"/>
    <col min="10745" max="10745" width="23.44140625" style="45" customWidth="1"/>
    <col min="10746" max="10746" width="10.44140625" style="45" customWidth="1"/>
    <col min="10747" max="10748" width="10.109375" style="45" customWidth="1"/>
    <col min="10749" max="10749" width="26.6640625" style="45" customWidth="1"/>
    <col min="10750" max="10750" width="54.33203125" style="45" customWidth="1"/>
    <col min="10751" max="10992" width="9.109375" style="45"/>
    <col min="10993" max="10993" width="8" style="45" customWidth="1"/>
    <col min="10994" max="10994" width="48.44140625" style="45" customWidth="1"/>
    <col min="10995" max="10995" width="12.6640625" style="45" customWidth="1"/>
    <col min="10996" max="10996" width="9.44140625" style="45" customWidth="1"/>
    <col min="10997" max="10997" width="15.6640625" style="45" customWidth="1"/>
    <col min="10998" max="10998" width="12.33203125" style="45" customWidth="1"/>
    <col min="10999" max="10999" width="9.109375" style="45"/>
    <col min="11000" max="11000" width="16" style="45" customWidth="1"/>
    <col min="11001" max="11001" width="23.44140625" style="45" customWidth="1"/>
    <col min="11002" max="11002" width="10.44140625" style="45" customWidth="1"/>
    <col min="11003" max="11004" width="10.109375" style="45" customWidth="1"/>
    <col min="11005" max="11005" width="26.6640625" style="45" customWidth="1"/>
    <col min="11006" max="11006" width="54.33203125" style="45" customWidth="1"/>
    <col min="11007" max="11248" width="9.109375" style="45"/>
    <col min="11249" max="11249" width="8" style="45" customWidth="1"/>
    <col min="11250" max="11250" width="48.44140625" style="45" customWidth="1"/>
    <col min="11251" max="11251" width="12.6640625" style="45" customWidth="1"/>
    <col min="11252" max="11252" width="9.44140625" style="45" customWidth="1"/>
    <col min="11253" max="11253" width="15.6640625" style="45" customWidth="1"/>
    <col min="11254" max="11254" width="12.33203125" style="45" customWidth="1"/>
    <col min="11255" max="11255" width="9.109375" style="45"/>
    <col min="11256" max="11256" width="16" style="45" customWidth="1"/>
    <col min="11257" max="11257" width="23.44140625" style="45" customWidth="1"/>
    <col min="11258" max="11258" width="10.44140625" style="45" customWidth="1"/>
    <col min="11259" max="11260" width="10.109375" style="45" customWidth="1"/>
    <col min="11261" max="11261" width="26.6640625" style="45" customWidth="1"/>
    <col min="11262" max="11262" width="54.33203125" style="45" customWidth="1"/>
    <col min="11263" max="11504" width="9.109375" style="45"/>
    <col min="11505" max="11505" width="8" style="45" customWidth="1"/>
    <col min="11506" max="11506" width="48.44140625" style="45" customWidth="1"/>
    <col min="11507" max="11507" width="12.6640625" style="45" customWidth="1"/>
    <col min="11508" max="11508" width="9.44140625" style="45" customWidth="1"/>
    <col min="11509" max="11509" width="15.6640625" style="45" customWidth="1"/>
    <col min="11510" max="11510" width="12.33203125" style="45" customWidth="1"/>
    <col min="11511" max="11511" width="9.109375" style="45"/>
    <col min="11512" max="11512" width="16" style="45" customWidth="1"/>
    <col min="11513" max="11513" width="23.44140625" style="45" customWidth="1"/>
    <col min="11514" max="11514" width="10.44140625" style="45" customWidth="1"/>
    <col min="11515" max="11516" width="10.109375" style="45" customWidth="1"/>
    <col min="11517" max="11517" width="26.6640625" style="45" customWidth="1"/>
    <col min="11518" max="11518" width="54.33203125" style="45" customWidth="1"/>
    <col min="11519" max="11760" width="9.109375" style="45"/>
    <col min="11761" max="11761" width="8" style="45" customWidth="1"/>
    <col min="11762" max="11762" width="48.44140625" style="45" customWidth="1"/>
    <col min="11763" max="11763" width="12.6640625" style="45" customWidth="1"/>
    <col min="11764" max="11764" width="9.44140625" style="45" customWidth="1"/>
    <col min="11765" max="11765" width="15.6640625" style="45" customWidth="1"/>
    <col min="11766" max="11766" width="12.33203125" style="45" customWidth="1"/>
    <col min="11767" max="11767" width="9.109375" style="45"/>
    <col min="11768" max="11768" width="16" style="45" customWidth="1"/>
    <col min="11769" max="11769" width="23.44140625" style="45" customWidth="1"/>
    <col min="11770" max="11770" width="10.44140625" style="45" customWidth="1"/>
    <col min="11771" max="11772" width="10.109375" style="45" customWidth="1"/>
    <col min="11773" max="11773" width="26.6640625" style="45" customWidth="1"/>
    <col min="11774" max="11774" width="54.33203125" style="45" customWidth="1"/>
    <col min="11775" max="12016" width="9.109375" style="45"/>
    <col min="12017" max="12017" width="8" style="45" customWidth="1"/>
    <col min="12018" max="12018" width="48.44140625" style="45" customWidth="1"/>
    <col min="12019" max="12019" width="12.6640625" style="45" customWidth="1"/>
    <col min="12020" max="12020" width="9.44140625" style="45" customWidth="1"/>
    <col min="12021" max="12021" width="15.6640625" style="45" customWidth="1"/>
    <col min="12022" max="12022" width="12.33203125" style="45" customWidth="1"/>
    <col min="12023" max="12023" width="9.109375" style="45"/>
    <col min="12024" max="12024" width="16" style="45" customWidth="1"/>
    <col min="12025" max="12025" width="23.44140625" style="45" customWidth="1"/>
    <col min="12026" max="12026" width="10.44140625" style="45" customWidth="1"/>
    <col min="12027" max="12028" width="10.109375" style="45" customWidth="1"/>
    <col min="12029" max="12029" width="26.6640625" style="45" customWidth="1"/>
    <col min="12030" max="12030" width="54.33203125" style="45" customWidth="1"/>
    <col min="12031" max="12272" width="9.109375" style="45"/>
    <col min="12273" max="12273" width="8" style="45" customWidth="1"/>
    <col min="12274" max="12274" width="48.44140625" style="45" customWidth="1"/>
    <col min="12275" max="12275" width="12.6640625" style="45" customWidth="1"/>
    <col min="12276" max="12276" width="9.44140625" style="45" customWidth="1"/>
    <col min="12277" max="12277" width="15.6640625" style="45" customWidth="1"/>
    <col min="12278" max="12278" width="12.33203125" style="45" customWidth="1"/>
    <col min="12279" max="12279" width="9.109375" style="45"/>
    <col min="12280" max="12280" width="16" style="45" customWidth="1"/>
    <col min="12281" max="12281" width="23.44140625" style="45" customWidth="1"/>
    <col min="12282" max="12282" width="10.44140625" style="45" customWidth="1"/>
    <col min="12283" max="12284" width="10.109375" style="45" customWidth="1"/>
    <col min="12285" max="12285" width="26.6640625" style="45" customWidth="1"/>
    <col min="12286" max="12286" width="54.33203125" style="45" customWidth="1"/>
    <col min="12287" max="12528" width="9.109375" style="45"/>
    <col min="12529" max="12529" width="8" style="45" customWidth="1"/>
    <col min="12530" max="12530" width="48.44140625" style="45" customWidth="1"/>
    <col min="12531" max="12531" width="12.6640625" style="45" customWidth="1"/>
    <col min="12532" max="12532" width="9.44140625" style="45" customWidth="1"/>
    <col min="12533" max="12533" width="15.6640625" style="45" customWidth="1"/>
    <col min="12534" max="12534" width="12.33203125" style="45" customWidth="1"/>
    <col min="12535" max="12535" width="9.109375" style="45"/>
    <col min="12536" max="12536" width="16" style="45" customWidth="1"/>
    <col min="12537" max="12537" width="23.44140625" style="45" customWidth="1"/>
    <col min="12538" max="12538" width="10.44140625" style="45" customWidth="1"/>
    <col min="12539" max="12540" width="10.109375" style="45" customWidth="1"/>
    <col min="12541" max="12541" width="26.6640625" style="45" customWidth="1"/>
    <col min="12542" max="12542" width="54.33203125" style="45" customWidth="1"/>
    <col min="12543" max="12784" width="9.109375" style="45"/>
    <col min="12785" max="12785" width="8" style="45" customWidth="1"/>
    <col min="12786" max="12786" width="48.44140625" style="45" customWidth="1"/>
    <col min="12787" max="12787" width="12.6640625" style="45" customWidth="1"/>
    <col min="12788" max="12788" width="9.44140625" style="45" customWidth="1"/>
    <col min="12789" max="12789" width="15.6640625" style="45" customWidth="1"/>
    <col min="12790" max="12790" width="12.33203125" style="45" customWidth="1"/>
    <col min="12791" max="12791" width="9.109375" style="45"/>
    <col min="12792" max="12792" width="16" style="45" customWidth="1"/>
    <col min="12793" max="12793" width="23.44140625" style="45" customWidth="1"/>
    <col min="12794" max="12794" width="10.44140625" style="45" customWidth="1"/>
    <col min="12795" max="12796" width="10.109375" style="45" customWidth="1"/>
    <col min="12797" max="12797" width="26.6640625" style="45" customWidth="1"/>
    <col min="12798" max="12798" width="54.33203125" style="45" customWidth="1"/>
    <col min="12799" max="13040" width="9.109375" style="45"/>
    <col min="13041" max="13041" width="8" style="45" customWidth="1"/>
    <col min="13042" max="13042" width="48.44140625" style="45" customWidth="1"/>
    <col min="13043" max="13043" width="12.6640625" style="45" customWidth="1"/>
    <col min="13044" max="13044" width="9.44140625" style="45" customWidth="1"/>
    <col min="13045" max="13045" width="15.6640625" style="45" customWidth="1"/>
    <col min="13046" max="13046" width="12.33203125" style="45" customWidth="1"/>
    <col min="13047" max="13047" width="9.109375" style="45"/>
    <col min="13048" max="13048" width="16" style="45" customWidth="1"/>
    <col min="13049" max="13049" width="23.44140625" style="45" customWidth="1"/>
    <col min="13050" max="13050" width="10.44140625" style="45" customWidth="1"/>
    <col min="13051" max="13052" width="10.109375" style="45" customWidth="1"/>
    <col min="13053" max="13053" width="26.6640625" style="45" customWidth="1"/>
    <col min="13054" max="13054" width="54.33203125" style="45" customWidth="1"/>
    <col min="13055" max="13296" width="9.109375" style="45"/>
    <col min="13297" max="13297" width="8" style="45" customWidth="1"/>
    <col min="13298" max="13298" width="48.44140625" style="45" customWidth="1"/>
    <col min="13299" max="13299" width="12.6640625" style="45" customWidth="1"/>
    <col min="13300" max="13300" width="9.44140625" style="45" customWidth="1"/>
    <col min="13301" max="13301" width="15.6640625" style="45" customWidth="1"/>
    <col min="13302" max="13302" width="12.33203125" style="45" customWidth="1"/>
    <col min="13303" max="13303" width="9.109375" style="45"/>
    <col min="13304" max="13304" width="16" style="45" customWidth="1"/>
    <col min="13305" max="13305" width="23.44140625" style="45" customWidth="1"/>
    <col min="13306" max="13306" width="10.44140625" style="45" customWidth="1"/>
    <col min="13307" max="13308" width="10.109375" style="45" customWidth="1"/>
    <col min="13309" max="13309" width="26.6640625" style="45" customWidth="1"/>
    <col min="13310" max="13310" width="54.33203125" style="45" customWidth="1"/>
    <col min="13311" max="13552" width="9.109375" style="45"/>
    <col min="13553" max="13553" width="8" style="45" customWidth="1"/>
    <col min="13554" max="13554" width="48.44140625" style="45" customWidth="1"/>
    <col min="13555" max="13555" width="12.6640625" style="45" customWidth="1"/>
    <col min="13556" max="13556" width="9.44140625" style="45" customWidth="1"/>
    <col min="13557" max="13557" width="15.6640625" style="45" customWidth="1"/>
    <col min="13558" max="13558" width="12.33203125" style="45" customWidth="1"/>
    <col min="13559" max="13559" width="9.109375" style="45"/>
    <col min="13560" max="13560" width="16" style="45" customWidth="1"/>
    <col min="13561" max="13561" width="23.44140625" style="45" customWidth="1"/>
    <col min="13562" max="13562" width="10.44140625" style="45" customWidth="1"/>
    <col min="13563" max="13564" width="10.109375" style="45" customWidth="1"/>
    <col min="13565" max="13565" width="26.6640625" style="45" customWidth="1"/>
    <col min="13566" max="13566" width="54.33203125" style="45" customWidth="1"/>
    <col min="13567" max="13808" width="9.109375" style="45"/>
    <col min="13809" max="13809" width="8" style="45" customWidth="1"/>
    <col min="13810" max="13810" width="48.44140625" style="45" customWidth="1"/>
    <col min="13811" max="13811" width="12.6640625" style="45" customWidth="1"/>
    <col min="13812" max="13812" width="9.44140625" style="45" customWidth="1"/>
    <col min="13813" max="13813" width="15.6640625" style="45" customWidth="1"/>
    <col min="13814" max="13814" width="12.33203125" style="45" customWidth="1"/>
    <col min="13815" max="13815" width="9.109375" style="45"/>
    <col min="13816" max="13816" width="16" style="45" customWidth="1"/>
    <col min="13817" max="13817" width="23.44140625" style="45" customWidth="1"/>
    <col min="13818" max="13818" width="10.44140625" style="45" customWidth="1"/>
    <col min="13819" max="13820" width="10.109375" style="45" customWidth="1"/>
    <col min="13821" max="13821" width="26.6640625" style="45" customWidth="1"/>
    <col min="13822" max="13822" width="54.33203125" style="45" customWidth="1"/>
    <col min="13823" max="14064" width="9.109375" style="45"/>
    <col min="14065" max="14065" width="8" style="45" customWidth="1"/>
    <col min="14066" max="14066" width="48.44140625" style="45" customWidth="1"/>
    <col min="14067" max="14067" width="12.6640625" style="45" customWidth="1"/>
    <col min="14068" max="14068" width="9.44140625" style="45" customWidth="1"/>
    <col min="14069" max="14069" width="15.6640625" style="45" customWidth="1"/>
    <col min="14070" max="14070" width="12.33203125" style="45" customWidth="1"/>
    <col min="14071" max="14071" width="9.109375" style="45"/>
    <col min="14072" max="14072" width="16" style="45" customWidth="1"/>
    <col min="14073" max="14073" width="23.44140625" style="45" customWidth="1"/>
    <col min="14074" max="14074" width="10.44140625" style="45" customWidth="1"/>
    <col min="14075" max="14076" width="10.109375" style="45" customWidth="1"/>
    <col min="14077" max="14077" width="26.6640625" style="45" customWidth="1"/>
    <col min="14078" max="14078" width="54.33203125" style="45" customWidth="1"/>
    <col min="14079" max="14320" width="9.109375" style="45"/>
    <col min="14321" max="14321" width="8" style="45" customWidth="1"/>
    <col min="14322" max="14322" width="48.44140625" style="45" customWidth="1"/>
    <col min="14323" max="14323" width="12.6640625" style="45" customWidth="1"/>
    <col min="14324" max="14324" width="9.44140625" style="45" customWidth="1"/>
    <col min="14325" max="14325" width="15.6640625" style="45" customWidth="1"/>
    <col min="14326" max="14326" width="12.33203125" style="45" customWidth="1"/>
    <col min="14327" max="14327" width="9.109375" style="45"/>
    <col min="14328" max="14328" width="16" style="45" customWidth="1"/>
    <col min="14329" max="14329" width="23.44140625" style="45" customWidth="1"/>
    <col min="14330" max="14330" width="10.44140625" style="45" customWidth="1"/>
    <col min="14331" max="14332" width="10.109375" style="45" customWidth="1"/>
    <col min="14333" max="14333" width="26.6640625" style="45" customWidth="1"/>
    <col min="14334" max="14334" width="54.33203125" style="45" customWidth="1"/>
    <col min="14335" max="14576" width="9.109375" style="45"/>
    <col min="14577" max="14577" width="8" style="45" customWidth="1"/>
    <col min="14578" max="14578" width="48.44140625" style="45" customWidth="1"/>
    <col min="14579" max="14579" width="12.6640625" style="45" customWidth="1"/>
    <col min="14580" max="14580" width="9.44140625" style="45" customWidth="1"/>
    <col min="14581" max="14581" width="15.6640625" style="45" customWidth="1"/>
    <col min="14582" max="14582" width="12.33203125" style="45" customWidth="1"/>
    <col min="14583" max="14583" width="9.109375" style="45"/>
    <col min="14584" max="14584" width="16" style="45" customWidth="1"/>
    <col min="14585" max="14585" width="23.44140625" style="45" customWidth="1"/>
    <col min="14586" max="14586" width="10.44140625" style="45" customWidth="1"/>
    <col min="14587" max="14588" width="10.109375" style="45" customWidth="1"/>
    <col min="14589" max="14589" width="26.6640625" style="45" customWidth="1"/>
    <col min="14590" max="14590" width="54.33203125" style="45" customWidth="1"/>
    <col min="14591" max="14832" width="9.109375" style="45"/>
    <col min="14833" max="14833" width="8" style="45" customWidth="1"/>
    <col min="14834" max="14834" width="48.44140625" style="45" customWidth="1"/>
    <col min="14835" max="14835" width="12.6640625" style="45" customWidth="1"/>
    <col min="14836" max="14836" width="9.44140625" style="45" customWidth="1"/>
    <col min="14837" max="14837" width="15.6640625" style="45" customWidth="1"/>
    <col min="14838" max="14838" width="12.33203125" style="45" customWidth="1"/>
    <col min="14839" max="14839" width="9.109375" style="45"/>
    <col min="14840" max="14840" width="16" style="45" customWidth="1"/>
    <col min="14841" max="14841" width="23.44140625" style="45" customWidth="1"/>
    <col min="14842" max="14842" width="10.44140625" style="45" customWidth="1"/>
    <col min="14843" max="14844" width="10.109375" style="45" customWidth="1"/>
    <col min="14845" max="14845" width="26.6640625" style="45" customWidth="1"/>
    <col min="14846" max="14846" width="54.33203125" style="45" customWidth="1"/>
    <col min="14847" max="15088" width="9.109375" style="45"/>
    <col min="15089" max="15089" width="8" style="45" customWidth="1"/>
    <col min="15090" max="15090" width="48.44140625" style="45" customWidth="1"/>
    <col min="15091" max="15091" width="12.6640625" style="45" customWidth="1"/>
    <col min="15092" max="15092" width="9.44140625" style="45" customWidth="1"/>
    <col min="15093" max="15093" width="15.6640625" style="45" customWidth="1"/>
    <col min="15094" max="15094" width="12.33203125" style="45" customWidth="1"/>
    <col min="15095" max="15095" width="9.109375" style="45"/>
    <col min="15096" max="15096" width="16" style="45" customWidth="1"/>
    <col min="15097" max="15097" width="23.44140625" style="45" customWidth="1"/>
    <col min="15098" max="15098" width="10.44140625" style="45" customWidth="1"/>
    <col min="15099" max="15100" width="10.109375" style="45" customWidth="1"/>
    <col min="15101" max="15101" width="26.6640625" style="45" customWidth="1"/>
    <col min="15102" max="15102" width="54.33203125" style="45" customWidth="1"/>
    <col min="15103" max="15344" width="9.109375" style="45"/>
    <col min="15345" max="15345" width="8" style="45" customWidth="1"/>
    <col min="15346" max="15346" width="48.44140625" style="45" customWidth="1"/>
    <col min="15347" max="15347" width="12.6640625" style="45" customWidth="1"/>
    <col min="15348" max="15348" width="9.44140625" style="45" customWidth="1"/>
    <col min="15349" max="15349" width="15.6640625" style="45" customWidth="1"/>
    <col min="15350" max="15350" width="12.33203125" style="45" customWidth="1"/>
    <col min="15351" max="15351" width="9.109375" style="45"/>
    <col min="15352" max="15352" width="16" style="45" customWidth="1"/>
    <col min="15353" max="15353" width="23.44140625" style="45" customWidth="1"/>
    <col min="15354" max="15354" width="10.44140625" style="45" customWidth="1"/>
    <col min="15355" max="15356" width="10.109375" style="45" customWidth="1"/>
    <col min="15357" max="15357" width="26.6640625" style="45" customWidth="1"/>
    <col min="15358" max="15358" width="54.33203125" style="45" customWidth="1"/>
    <col min="15359" max="15600" width="9.109375" style="45"/>
    <col min="15601" max="15601" width="8" style="45" customWidth="1"/>
    <col min="15602" max="15602" width="48.44140625" style="45" customWidth="1"/>
    <col min="15603" max="15603" width="12.6640625" style="45" customWidth="1"/>
    <col min="15604" max="15604" width="9.44140625" style="45" customWidth="1"/>
    <col min="15605" max="15605" width="15.6640625" style="45" customWidth="1"/>
    <col min="15606" max="15606" width="12.33203125" style="45" customWidth="1"/>
    <col min="15607" max="15607" width="9.109375" style="45"/>
    <col min="15608" max="15608" width="16" style="45" customWidth="1"/>
    <col min="15609" max="15609" width="23.44140625" style="45" customWidth="1"/>
    <col min="15610" max="15610" width="10.44140625" style="45" customWidth="1"/>
    <col min="15611" max="15612" width="10.109375" style="45" customWidth="1"/>
    <col min="15613" max="15613" width="26.6640625" style="45" customWidth="1"/>
    <col min="15614" max="15614" width="54.33203125" style="45" customWidth="1"/>
    <col min="15615" max="15856" width="9.109375" style="45"/>
    <col min="15857" max="15857" width="8" style="45" customWidth="1"/>
    <col min="15858" max="15858" width="48.44140625" style="45" customWidth="1"/>
    <col min="15859" max="15859" width="12.6640625" style="45" customWidth="1"/>
    <col min="15860" max="15860" width="9.44140625" style="45" customWidth="1"/>
    <col min="15861" max="15861" width="15.6640625" style="45" customWidth="1"/>
    <col min="15862" max="15862" width="12.33203125" style="45" customWidth="1"/>
    <col min="15863" max="15863" width="9.109375" style="45"/>
    <col min="15864" max="15864" width="16" style="45" customWidth="1"/>
    <col min="15865" max="15865" width="23.44140625" style="45" customWidth="1"/>
    <col min="15866" max="15866" width="10.44140625" style="45" customWidth="1"/>
    <col min="15867" max="15868" width="10.109375" style="45" customWidth="1"/>
    <col min="15869" max="15869" width="26.6640625" style="45" customWidth="1"/>
    <col min="15870" max="15870" width="54.33203125" style="45" customWidth="1"/>
    <col min="15871" max="16112" width="9.109375" style="45"/>
    <col min="16113" max="16113" width="8" style="45" customWidth="1"/>
    <col min="16114" max="16114" width="48.44140625" style="45" customWidth="1"/>
    <col min="16115" max="16115" width="12.6640625" style="45" customWidth="1"/>
    <col min="16116" max="16116" width="9.44140625" style="45" customWidth="1"/>
    <col min="16117" max="16117" width="15.6640625" style="45" customWidth="1"/>
    <col min="16118" max="16118" width="12.33203125" style="45" customWidth="1"/>
    <col min="16119" max="16119" width="9.109375" style="45"/>
    <col min="16120" max="16120" width="16" style="45" customWidth="1"/>
    <col min="16121" max="16121" width="23.44140625" style="45" customWidth="1"/>
    <col min="16122" max="16122" width="10.44140625" style="45" customWidth="1"/>
    <col min="16123" max="16124" width="10.109375" style="45" customWidth="1"/>
    <col min="16125" max="16125" width="26.6640625" style="45" customWidth="1"/>
    <col min="16126" max="16126" width="54.33203125" style="45" customWidth="1"/>
    <col min="16127" max="16384" width="9.109375" style="45"/>
  </cols>
  <sheetData>
    <row r="1" spans="1:11" ht="15" customHeight="1">
      <c r="A1" s="192" t="s">
        <v>9</v>
      </c>
      <c r="B1" s="303" t="s">
        <v>277</v>
      </c>
      <c r="C1" s="303"/>
      <c r="D1" s="303"/>
      <c r="E1" s="193"/>
      <c r="F1" s="193"/>
      <c r="G1" s="193"/>
      <c r="H1" s="193"/>
      <c r="I1" s="193"/>
      <c r="J1" s="193"/>
      <c r="K1" s="193"/>
    </row>
    <row r="2" spans="1:11" ht="15" customHeight="1">
      <c r="A2" s="194"/>
      <c r="B2" s="194"/>
      <c r="C2" s="193"/>
      <c r="D2" s="195"/>
      <c r="E2" s="193"/>
      <c r="F2" s="193"/>
      <c r="G2" s="193"/>
      <c r="H2" s="193"/>
      <c r="I2" s="193"/>
      <c r="J2" s="193"/>
      <c r="K2" s="193"/>
    </row>
    <row r="3" spans="1:11" ht="15" customHeight="1">
      <c r="A3" s="103" t="s">
        <v>182</v>
      </c>
      <c r="B3" s="221" t="s">
        <v>278</v>
      </c>
      <c r="C3" s="222"/>
      <c r="D3" s="223"/>
      <c r="E3" s="193"/>
      <c r="F3" s="193"/>
      <c r="G3" s="193"/>
      <c r="H3" s="193"/>
      <c r="I3" s="193"/>
      <c r="J3" s="193"/>
      <c r="K3" s="193"/>
    </row>
    <row r="4" spans="1:11" ht="15" customHeight="1">
      <c r="A4" s="103" t="s">
        <v>183</v>
      </c>
      <c r="B4" s="298"/>
      <c r="C4" s="105"/>
      <c r="D4" s="122"/>
      <c r="E4" s="193"/>
      <c r="F4" s="193"/>
      <c r="G4" s="193"/>
      <c r="H4" s="193"/>
      <c r="I4" s="193"/>
      <c r="J4" s="193"/>
      <c r="K4" s="193"/>
    </row>
    <row r="5" spans="1:11" ht="15" customHeight="1">
      <c r="A5" s="196" t="s">
        <v>184</v>
      </c>
      <c r="B5" s="291"/>
      <c r="C5" s="224"/>
      <c r="D5" s="225"/>
      <c r="E5" s="193"/>
      <c r="F5" s="193"/>
      <c r="G5" s="193"/>
      <c r="H5" s="193"/>
      <c r="I5" s="193"/>
      <c r="J5" s="193"/>
      <c r="K5" s="193"/>
    </row>
    <row r="6" spans="1:11" ht="15" customHeight="1">
      <c r="A6" s="196" t="s">
        <v>272</v>
      </c>
      <c r="B6" s="292"/>
      <c r="C6" s="105"/>
      <c r="D6" s="122"/>
      <c r="E6" s="193"/>
      <c r="F6" s="193"/>
      <c r="G6" s="193"/>
      <c r="H6" s="193"/>
      <c r="I6" s="193"/>
      <c r="J6" s="193"/>
      <c r="K6" s="193"/>
    </row>
    <row r="7" spans="1:11" ht="15" customHeight="1">
      <c r="A7" s="196" t="s">
        <v>273</v>
      </c>
      <c r="B7" s="221" t="s">
        <v>128</v>
      </c>
      <c r="C7" s="222"/>
      <c r="D7" s="223"/>
      <c r="E7" s="193"/>
      <c r="F7" s="193"/>
      <c r="G7" s="193"/>
      <c r="H7" s="193"/>
      <c r="I7" s="193"/>
      <c r="J7" s="193"/>
      <c r="K7" s="193"/>
    </row>
    <row r="8" spans="1:11" ht="15" customHeight="1">
      <c r="A8" s="103" t="s">
        <v>187</v>
      </c>
      <c r="B8" s="300"/>
      <c r="C8" s="105"/>
      <c r="D8" s="122"/>
      <c r="E8" s="193"/>
      <c r="F8" s="197"/>
      <c r="G8" s="193"/>
      <c r="H8" s="193"/>
      <c r="I8" s="193"/>
      <c r="J8" s="193"/>
      <c r="K8" s="193"/>
    </row>
    <row r="9" spans="1:11" ht="15" customHeight="1">
      <c r="A9" s="114"/>
      <c r="B9" s="114"/>
      <c r="C9" s="115"/>
      <c r="D9" s="198"/>
      <c r="E9" s="193"/>
      <c r="F9" s="193"/>
      <c r="G9" s="193"/>
      <c r="H9" s="193"/>
      <c r="I9" s="193"/>
      <c r="J9" s="193"/>
      <c r="K9" s="193"/>
    </row>
    <row r="10" spans="1:11" ht="15" customHeight="1">
      <c r="A10" s="199">
        <v>5</v>
      </c>
      <c r="B10" s="200" t="s">
        <v>14</v>
      </c>
      <c r="C10" s="199" t="s">
        <v>173</v>
      </c>
      <c r="D10" s="199" t="s">
        <v>115</v>
      </c>
      <c r="E10" s="193"/>
      <c r="F10" s="193"/>
      <c r="G10" s="193"/>
      <c r="H10" s="193"/>
      <c r="I10" s="193"/>
      <c r="J10" s="193"/>
      <c r="K10" s="193"/>
    </row>
    <row r="11" spans="1:11" ht="15" customHeight="1">
      <c r="A11" s="121"/>
      <c r="B11" s="106"/>
      <c r="C11" s="106"/>
      <c r="D11" s="201"/>
      <c r="E11" s="193"/>
      <c r="F11" s="193"/>
      <c r="G11" s="193"/>
      <c r="H11" s="193"/>
      <c r="I11" s="193"/>
      <c r="J11" s="193"/>
      <c r="K11" s="193"/>
    </row>
    <row r="12" spans="1:11" ht="15" customHeight="1">
      <c r="A12" s="48" t="s">
        <v>189</v>
      </c>
      <c r="B12" s="116" t="s">
        <v>190</v>
      </c>
      <c r="C12" s="117">
        <f>SUM(C13:C21)</f>
        <v>0</v>
      </c>
      <c r="D12" s="117">
        <f>SUM(D13:D21)</f>
        <v>0</v>
      </c>
      <c r="E12" s="115"/>
      <c r="F12" s="115"/>
      <c r="G12" s="115"/>
      <c r="H12" s="115"/>
      <c r="I12" s="115"/>
      <c r="J12" s="115"/>
      <c r="K12" s="115"/>
    </row>
    <row r="13" spans="1:11" ht="15" customHeight="1">
      <c r="A13" s="16" t="s">
        <v>191</v>
      </c>
      <c r="B13" s="102" t="s">
        <v>192</v>
      </c>
      <c r="C13" s="294"/>
      <c r="D13" s="118">
        <f>ROUND(($B$8*C13/100),2)</f>
        <v>0</v>
      </c>
      <c r="E13" s="115"/>
      <c r="F13" s="115"/>
      <c r="G13" s="115"/>
      <c r="H13" s="115"/>
      <c r="I13" s="115"/>
      <c r="J13" s="115"/>
      <c r="K13" s="115"/>
    </row>
    <row r="14" spans="1:11" ht="15" customHeight="1">
      <c r="A14" s="16" t="s">
        <v>193</v>
      </c>
      <c r="B14" s="102" t="s">
        <v>194</v>
      </c>
      <c r="C14" s="294"/>
      <c r="D14" s="118">
        <f t="shared" ref="D14:D21" si="0">ROUND(($B$8*C14/100),2)</f>
        <v>0</v>
      </c>
      <c r="E14" s="115"/>
      <c r="F14" s="115"/>
      <c r="G14" s="115"/>
      <c r="H14" s="115"/>
      <c r="I14" s="115"/>
      <c r="J14" s="115"/>
      <c r="K14" s="115"/>
    </row>
    <row r="15" spans="1:11" ht="15" customHeight="1">
      <c r="A15" s="16" t="s">
        <v>195</v>
      </c>
      <c r="B15" s="102" t="s">
        <v>196</v>
      </c>
      <c r="C15" s="294"/>
      <c r="D15" s="118">
        <f t="shared" si="0"/>
        <v>0</v>
      </c>
      <c r="E15" s="115"/>
      <c r="F15" s="115"/>
      <c r="G15" s="115"/>
      <c r="H15" s="115"/>
      <c r="I15" s="115"/>
      <c r="J15" s="115"/>
      <c r="K15" s="115"/>
    </row>
    <row r="16" spans="1:11" ht="15" customHeight="1">
      <c r="A16" s="16" t="s">
        <v>197</v>
      </c>
      <c r="B16" s="102" t="s">
        <v>198</v>
      </c>
      <c r="C16" s="294"/>
      <c r="D16" s="118">
        <f t="shared" si="0"/>
        <v>0</v>
      </c>
      <c r="E16" s="115"/>
      <c r="F16" s="115"/>
      <c r="G16" s="115"/>
      <c r="H16" s="115"/>
      <c r="I16" s="115"/>
      <c r="J16" s="115"/>
      <c r="K16" s="115"/>
    </row>
    <row r="17" spans="1:11" ht="15" customHeight="1">
      <c r="A17" s="16" t="s">
        <v>199</v>
      </c>
      <c r="B17" s="102" t="s">
        <v>200</v>
      </c>
      <c r="C17" s="294"/>
      <c r="D17" s="118">
        <f t="shared" si="0"/>
        <v>0</v>
      </c>
      <c r="E17" s="115"/>
      <c r="F17" s="115"/>
      <c r="G17" s="115"/>
      <c r="H17" s="115"/>
      <c r="I17" s="115"/>
      <c r="J17" s="115"/>
      <c r="K17" s="115"/>
    </row>
    <row r="18" spans="1:11" ht="15" customHeight="1">
      <c r="A18" s="16" t="s">
        <v>201</v>
      </c>
      <c r="B18" s="102" t="s">
        <v>202</v>
      </c>
      <c r="C18" s="294"/>
      <c r="D18" s="118">
        <f t="shared" si="0"/>
        <v>0</v>
      </c>
      <c r="E18" s="115"/>
      <c r="F18" s="115"/>
      <c r="G18" s="115"/>
      <c r="H18" s="115"/>
      <c r="I18" s="115"/>
      <c r="J18" s="115"/>
      <c r="K18" s="115"/>
    </row>
    <row r="19" spans="1:11" ht="15" customHeight="1">
      <c r="A19" s="16" t="s">
        <v>203</v>
      </c>
      <c r="B19" s="102" t="s">
        <v>204</v>
      </c>
      <c r="C19" s="294"/>
      <c r="D19" s="118">
        <f t="shared" si="0"/>
        <v>0</v>
      </c>
      <c r="E19" s="115"/>
      <c r="F19" s="115"/>
      <c r="G19" s="115"/>
      <c r="H19" s="115"/>
      <c r="I19" s="115"/>
      <c r="J19" s="115"/>
      <c r="K19" s="115"/>
    </row>
    <row r="20" spans="1:11" ht="15" customHeight="1">
      <c r="A20" s="16" t="s">
        <v>205</v>
      </c>
      <c r="B20" s="102" t="s">
        <v>206</v>
      </c>
      <c r="C20" s="294"/>
      <c r="D20" s="118">
        <f t="shared" si="0"/>
        <v>0</v>
      </c>
      <c r="E20" s="115"/>
      <c r="F20" s="115"/>
      <c r="G20" s="115"/>
      <c r="H20" s="115"/>
      <c r="I20" s="115"/>
      <c r="J20" s="115"/>
      <c r="K20" s="115"/>
    </row>
    <row r="21" spans="1:11" ht="15" customHeight="1">
      <c r="A21" s="16" t="s">
        <v>207</v>
      </c>
      <c r="B21" s="102" t="s">
        <v>208</v>
      </c>
      <c r="C21" s="294"/>
      <c r="D21" s="118">
        <f t="shared" si="0"/>
        <v>0</v>
      </c>
      <c r="E21" s="115"/>
      <c r="F21" s="115"/>
      <c r="G21" s="115"/>
      <c r="H21" s="115"/>
      <c r="I21" s="115"/>
      <c r="J21" s="115"/>
      <c r="K21" s="115"/>
    </row>
    <row r="22" spans="1:11" ht="15" customHeight="1">
      <c r="A22" s="114"/>
      <c r="B22" s="106"/>
      <c r="C22" s="106"/>
      <c r="D22" s="201"/>
      <c r="E22" s="193"/>
      <c r="F22" s="193"/>
      <c r="G22" s="193"/>
      <c r="H22" s="193"/>
      <c r="I22" s="193"/>
      <c r="J22" s="193"/>
      <c r="K22" s="193"/>
    </row>
    <row r="23" spans="1:11" ht="15" customHeight="1">
      <c r="A23" s="48" t="s">
        <v>209</v>
      </c>
      <c r="B23" s="116" t="s">
        <v>210</v>
      </c>
      <c r="C23" s="117">
        <f>SUM(C24:C30)</f>
        <v>0</v>
      </c>
      <c r="D23" s="117">
        <f>SUM(D24:D30)</f>
        <v>0</v>
      </c>
      <c r="E23" s="115"/>
      <c r="F23" s="115"/>
      <c r="G23" s="115"/>
      <c r="H23" s="115"/>
      <c r="I23" s="115"/>
      <c r="J23" s="115"/>
      <c r="K23" s="115"/>
    </row>
    <row r="24" spans="1:11" ht="15" customHeight="1">
      <c r="A24" s="16" t="s">
        <v>211</v>
      </c>
      <c r="B24" s="102" t="s">
        <v>212</v>
      </c>
      <c r="C24" s="294"/>
      <c r="D24" s="118">
        <f>ROUND(($B$8*C24/100),2)</f>
        <v>0</v>
      </c>
      <c r="E24" s="115"/>
      <c r="F24" s="115"/>
      <c r="G24" s="115"/>
      <c r="H24" s="115"/>
      <c r="I24" s="115"/>
      <c r="J24" s="115"/>
      <c r="K24" s="115"/>
    </row>
    <row r="25" spans="1:11" ht="15" customHeight="1">
      <c r="A25" s="16" t="s">
        <v>213</v>
      </c>
      <c r="B25" s="102" t="s">
        <v>214</v>
      </c>
      <c r="C25" s="294"/>
      <c r="D25" s="118">
        <f t="shared" ref="D25:D30" si="1">ROUND(($B$8*C25/100),2)</f>
        <v>0</v>
      </c>
      <c r="E25" s="115"/>
      <c r="F25" s="115"/>
      <c r="G25" s="115"/>
      <c r="H25" s="115"/>
      <c r="I25" s="115"/>
      <c r="J25" s="115"/>
      <c r="K25" s="115"/>
    </row>
    <row r="26" spans="1:11" ht="15" customHeight="1">
      <c r="A26" s="16" t="s">
        <v>215</v>
      </c>
      <c r="B26" s="102" t="s">
        <v>216</v>
      </c>
      <c r="C26" s="294"/>
      <c r="D26" s="118">
        <f t="shared" si="1"/>
        <v>0</v>
      </c>
      <c r="E26" s="115"/>
      <c r="F26" s="115"/>
      <c r="G26" s="115"/>
      <c r="H26" s="115"/>
      <c r="I26" s="202"/>
      <c r="J26" s="115"/>
      <c r="K26" s="115"/>
    </row>
    <row r="27" spans="1:11" ht="15" customHeight="1">
      <c r="A27" s="16" t="s">
        <v>217</v>
      </c>
      <c r="B27" s="102" t="s">
        <v>218</v>
      </c>
      <c r="C27" s="294"/>
      <c r="D27" s="118">
        <f t="shared" si="1"/>
        <v>0</v>
      </c>
      <c r="E27" s="115"/>
      <c r="F27" s="115"/>
      <c r="G27" s="115"/>
      <c r="H27" s="115"/>
      <c r="I27" s="115"/>
      <c r="J27" s="115"/>
      <c r="K27" s="115"/>
    </row>
    <row r="28" spans="1:11" ht="15" customHeight="1">
      <c r="A28" s="16" t="s">
        <v>219</v>
      </c>
      <c r="B28" s="102" t="s">
        <v>220</v>
      </c>
      <c r="C28" s="294"/>
      <c r="D28" s="118">
        <f t="shared" si="1"/>
        <v>0</v>
      </c>
      <c r="E28" s="115"/>
      <c r="F28" s="115"/>
      <c r="G28" s="115"/>
      <c r="H28" s="115"/>
      <c r="I28" s="115"/>
      <c r="J28" s="115"/>
      <c r="K28" s="115"/>
    </row>
    <row r="29" spans="1:11" ht="15" customHeight="1">
      <c r="A29" s="16" t="s">
        <v>221</v>
      </c>
      <c r="B29" s="102" t="s">
        <v>222</v>
      </c>
      <c r="C29" s="294"/>
      <c r="D29" s="118">
        <f t="shared" si="1"/>
        <v>0</v>
      </c>
      <c r="E29" s="115"/>
      <c r="F29" s="115"/>
      <c r="G29" s="115"/>
      <c r="H29" s="115"/>
      <c r="I29" s="115"/>
      <c r="J29" s="115"/>
      <c r="K29" s="115"/>
    </row>
    <row r="30" spans="1:11" ht="15" customHeight="1">
      <c r="A30" s="16" t="s">
        <v>223</v>
      </c>
      <c r="B30" s="102" t="s">
        <v>224</v>
      </c>
      <c r="C30" s="294"/>
      <c r="D30" s="118">
        <f t="shared" si="1"/>
        <v>0</v>
      </c>
      <c r="E30" s="115"/>
      <c r="F30" s="115"/>
      <c r="G30" s="115"/>
      <c r="H30" s="115"/>
      <c r="I30" s="115"/>
      <c r="J30" s="115"/>
      <c r="K30" s="115"/>
    </row>
    <row r="31" spans="1:11" ht="15" customHeight="1">
      <c r="A31" s="114"/>
      <c r="B31" s="106"/>
      <c r="C31" s="106"/>
      <c r="D31" s="201"/>
      <c r="E31" s="193"/>
      <c r="F31" s="193"/>
      <c r="G31" s="193"/>
      <c r="H31" s="193"/>
      <c r="I31" s="193"/>
      <c r="J31" s="193"/>
      <c r="K31" s="193"/>
    </row>
    <row r="32" spans="1:11" ht="15" customHeight="1">
      <c r="A32" s="48" t="s">
        <v>225</v>
      </c>
      <c r="B32" s="116" t="s">
        <v>226</v>
      </c>
      <c r="C32" s="117">
        <f>SUM(C33:C37)</f>
        <v>0</v>
      </c>
      <c r="D32" s="117">
        <f>SUM(D33:D37)</f>
        <v>0</v>
      </c>
      <c r="E32" s="115"/>
      <c r="F32" s="115"/>
      <c r="G32" s="115"/>
      <c r="H32" s="115"/>
      <c r="I32" s="115"/>
      <c r="J32" s="115"/>
      <c r="K32" s="115"/>
    </row>
    <row r="33" spans="1:11" ht="15" customHeight="1">
      <c r="A33" s="16" t="s">
        <v>227</v>
      </c>
      <c r="B33" s="102" t="s">
        <v>228</v>
      </c>
      <c r="C33" s="294"/>
      <c r="D33" s="118">
        <f>ROUND(($B$8*C33/100),2)</f>
        <v>0</v>
      </c>
      <c r="E33" s="115"/>
      <c r="F33" s="115"/>
      <c r="G33" s="115"/>
      <c r="H33" s="115"/>
      <c r="I33" s="115"/>
      <c r="J33" s="115"/>
      <c r="K33" s="115"/>
    </row>
    <row r="34" spans="1:11" ht="15" customHeight="1">
      <c r="A34" s="16" t="s">
        <v>229</v>
      </c>
      <c r="B34" s="102" t="s">
        <v>230</v>
      </c>
      <c r="C34" s="294"/>
      <c r="D34" s="118">
        <f t="shared" ref="D34:D37" si="2">ROUND(($B$8*C34/100),2)</f>
        <v>0</v>
      </c>
      <c r="E34" s="115"/>
      <c r="F34" s="115"/>
      <c r="G34" s="115"/>
      <c r="H34" s="115"/>
      <c r="I34" s="115"/>
      <c r="J34" s="115"/>
      <c r="K34" s="115"/>
    </row>
    <row r="35" spans="1:11" ht="15" customHeight="1">
      <c r="A35" s="16" t="s">
        <v>231</v>
      </c>
      <c r="B35" s="102" t="s">
        <v>232</v>
      </c>
      <c r="C35" s="294"/>
      <c r="D35" s="118">
        <f t="shared" si="2"/>
        <v>0</v>
      </c>
      <c r="E35" s="115"/>
      <c r="F35" s="115"/>
      <c r="G35" s="115"/>
      <c r="H35" s="115"/>
      <c r="I35" s="115"/>
      <c r="J35" s="115"/>
      <c r="K35" s="115"/>
    </row>
    <row r="36" spans="1:11" ht="15" customHeight="1">
      <c r="A36" s="16" t="s">
        <v>233</v>
      </c>
      <c r="B36" s="102" t="s">
        <v>234</v>
      </c>
      <c r="C36" s="294"/>
      <c r="D36" s="118">
        <f t="shared" si="2"/>
        <v>0</v>
      </c>
      <c r="E36" s="115"/>
      <c r="F36" s="115"/>
      <c r="G36" s="115"/>
      <c r="H36" s="115"/>
      <c r="I36" s="115"/>
      <c r="J36" s="115"/>
      <c r="K36" s="115"/>
    </row>
    <row r="37" spans="1:11" ht="15" customHeight="1">
      <c r="A37" s="16" t="s">
        <v>235</v>
      </c>
      <c r="B37" s="102" t="s">
        <v>236</v>
      </c>
      <c r="C37" s="294"/>
      <c r="D37" s="118">
        <f t="shared" si="2"/>
        <v>0</v>
      </c>
      <c r="E37" s="115"/>
      <c r="F37" s="115"/>
      <c r="G37" s="115"/>
      <c r="H37" s="115"/>
      <c r="I37" s="115"/>
      <c r="J37" s="115"/>
      <c r="K37" s="115"/>
    </row>
    <row r="38" spans="1:11" ht="15" customHeight="1">
      <c r="A38" s="114"/>
      <c r="B38" s="106"/>
      <c r="C38" s="106"/>
      <c r="D38" s="201"/>
      <c r="E38" s="193"/>
      <c r="F38" s="193"/>
      <c r="G38" s="193"/>
      <c r="H38" s="193"/>
      <c r="I38" s="193"/>
      <c r="J38" s="193"/>
      <c r="K38" s="193"/>
    </row>
    <row r="39" spans="1:11" ht="15" customHeight="1">
      <c r="A39" s="48" t="s">
        <v>237</v>
      </c>
      <c r="B39" s="116" t="s">
        <v>238</v>
      </c>
      <c r="C39" s="117">
        <f>SUM(C40:C41)</f>
        <v>0</v>
      </c>
      <c r="D39" s="117">
        <f>SUM(D40:D41)</f>
        <v>0</v>
      </c>
      <c r="E39" s="115"/>
      <c r="F39" s="115"/>
      <c r="G39" s="115"/>
      <c r="H39" s="115"/>
      <c r="I39" s="115"/>
      <c r="J39" s="115"/>
      <c r="K39" s="115"/>
    </row>
    <row r="40" spans="1:11" ht="15" customHeight="1">
      <c r="A40" s="16" t="s">
        <v>239</v>
      </c>
      <c r="B40" s="102" t="s">
        <v>240</v>
      </c>
      <c r="C40" s="295"/>
      <c r="D40" s="118">
        <f>ROUND(($B$8*C40/100),2)</f>
        <v>0</v>
      </c>
      <c r="E40" s="202"/>
      <c r="F40" s="115"/>
      <c r="G40" s="115"/>
      <c r="H40" s="115"/>
      <c r="I40" s="115"/>
      <c r="J40" s="115"/>
      <c r="K40" s="115"/>
    </row>
    <row r="41" spans="1:11" ht="27.6">
      <c r="A41" s="16" t="s">
        <v>241</v>
      </c>
      <c r="B41" s="100" t="s">
        <v>242</v>
      </c>
      <c r="C41" s="295"/>
      <c r="D41" s="118">
        <f>ROUND(($B$8*C41/100),2)</f>
        <v>0</v>
      </c>
      <c r="E41" s="202"/>
      <c r="F41" s="115"/>
      <c r="G41" s="115"/>
      <c r="H41" s="115"/>
      <c r="I41" s="115"/>
      <c r="J41" s="202"/>
      <c r="K41" s="115"/>
    </row>
    <row r="42" spans="1:11" ht="15" customHeight="1">
      <c r="A42" s="111"/>
      <c r="B42" s="106"/>
      <c r="C42" s="106"/>
      <c r="D42" s="201"/>
      <c r="E42" s="193"/>
      <c r="F42" s="193"/>
      <c r="G42" s="193"/>
      <c r="H42" s="193"/>
      <c r="I42" s="115"/>
      <c r="J42" s="202"/>
      <c r="K42" s="193"/>
    </row>
    <row r="43" spans="1:11" ht="15" customHeight="1">
      <c r="A43" s="304" t="s">
        <v>243</v>
      </c>
      <c r="B43" s="305"/>
      <c r="C43" s="117">
        <f>C12+C23+C32+C39</f>
        <v>0</v>
      </c>
      <c r="D43" s="117">
        <f>D12+D23+D32+D39</f>
        <v>0</v>
      </c>
      <c r="E43" s="115"/>
      <c r="F43" s="115"/>
      <c r="G43" s="115"/>
      <c r="H43" s="115"/>
      <c r="I43" s="115"/>
      <c r="J43" s="115"/>
      <c r="K43" s="115"/>
    </row>
    <row r="44" spans="1:11" ht="15" customHeight="1">
      <c r="A44" s="15"/>
      <c r="B44" s="15"/>
      <c r="C44" s="113"/>
      <c r="D44" s="15"/>
      <c r="E44" s="115"/>
      <c r="F44" s="115"/>
      <c r="G44" s="115"/>
      <c r="H44" s="115"/>
      <c r="I44" s="115"/>
      <c r="J44" s="115"/>
      <c r="K44" s="115"/>
    </row>
    <row r="45" spans="1:11" ht="15" customHeight="1">
      <c r="A45" s="226">
        <v>6</v>
      </c>
      <c r="B45" s="204" t="s">
        <v>244</v>
      </c>
      <c r="C45" s="205" t="s">
        <v>173</v>
      </c>
      <c r="D45" s="205" t="s">
        <v>115</v>
      </c>
      <c r="E45" s="115"/>
      <c r="F45" s="115"/>
      <c r="G45" s="115"/>
      <c r="H45" s="115"/>
      <c r="I45" s="115"/>
      <c r="J45" s="115"/>
      <c r="K45" s="115"/>
    </row>
    <row r="46" spans="1:11" ht="15" customHeight="1">
      <c r="A46" s="16" t="s">
        <v>245</v>
      </c>
      <c r="B46" s="206" t="s">
        <v>246</v>
      </c>
      <c r="C46" s="207" t="e">
        <f>ROUND((D46/$B$8),4)*100</f>
        <v>#DIV/0!</v>
      </c>
      <c r="D46" s="296"/>
      <c r="E46" s="202"/>
      <c r="F46" s="115"/>
      <c r="G46" s="115"/>
      <c r="H46" s="115"/>
      <c r="I46" s="115"/>
      <c r="J46" s="115"/>
      <c r="K46" s="115"/>
    </row>
    <row r="47" spans="1:11" ht="15" customHeight="1">
      <c r="A47" s="112" t="s">
        <v>247</v>
      </c>
      <c r="B47" s="102" t="s">
        <v>248</v>
      </c>
      <c r="C47" s="118" t="e">
        <f t="shared" ref="C47:C51" si="3">ROUND((D47/$B$8),4)*100</f>
        <v>#DIV/0!</v>
      </c>
      <c r="D47" s="294"/>
      <c r="E47" s="202"/>
      <c r="F47" s="115"/>
      <c r="G47" s="115"/>
      <c r="H47" s="115"/>
      <c r="I47" s="115"/>
      <c r="J47" s="115"/>
      <c r="K47" s="115"/>
    </row>
    <row r="48" spans="1:11" ht="15" customHeight="1">
      <c r="A48" s="112" t="s">
        <v>249</v>
      </c>
      <c r="B48" s="102" t="s">
        <v>250</v>
      </c>
      <c r="C48" s="118" t="e">
        <f t="shared" si="3"/>
        <v>#DIV/0!</v>
      </c>
      <c r="D48" s="294"/>
      <c r="E48" s="202"/>
      <c r="F48" s="115"/>
      <c r="G48" s="115"/>
      <c r="H48" s="115"/>
      <c r="I48" s="115"/>
      <c r="J48" s="115"/>
      <c r="K48" s="115"/>
    </row>
    <row r="49" spans="1:5" ht="15" customHeight="1">
      <c r="A49" s="112" t="s">
        <v>251</v>
      </c>
      <c r="B49" s="102" t="s">
        <v>252</v>
      </c>
      <c r="C49" s="118" t="e">
        <f t="shared" si="3"/>
        <v>#DIV/0!</v>
      </c>
      <c r="D49" s="294"/>
      <c r="E49" s="202"/>
    </row>
    <row r="50" spans="1:5" ht="15" customHeight="1">
      <c r="A50" s="112" t="s">
        <v>253</v>
      </c>
      <c r="B50" s="102" t="s">
        <v>254</v>
      </c>
      <c r="C50" s="118" t="e">
        <f t="shared" si="3"/>
        <v>#DIV/0!</v>
      </c>
      <c r="D50" s="294"/>
      <c r="E50" s="202"/>
    </row>
    <row r="51" spans="1:5" ht="15" customHeight="1">
      <c r="A51" s="112" t="s">
        <v>255</v>
      </c>
      <c r="B51" s="208" t="s">
        <v>256</v>
      </c>
      <c r="C51" s="209" t="e">
        <f t="shared" si="3"/>
        <v>#DIV/0!</v>
      </c>
      <c r="D51" s="297"/>
      <c r="E51" s="202"/>
    </row>
    <row r="52" spans="1:5" ht="15" customHeight="1">
      <c r="A52" s="306" t="s">
        <v>257</v>
      </c>
      <c r="B52" s="307"/>
      <c r="C52" s="210" t="e">
        <f>SUM(C46:C51)</f>
        <v>#DIV/0!</v>
      </c>
      <c r="D52" s="210">
        <f>SUM(D46:D51)</f>
        <v>0</v>
      </c>
      <c r="E52" s="115"/>
    </row>
    <row r="53" spans="1:5" ht="15" customHeight="1">
      <c r="A53" s="15"/>
      <c r="B53" s="15"/>
      <c r="C53" s="211"/>
      <c r="D53" s="15"/>
      <c r="E53" s="115"/>
    </row>
    <row r="54" spans="1:5" ht="15" customHeight="1">
      <c r="A54" s="308" t="s">
        <v>258</v>
      </c>
      <c r="B54" s="308"/>
      <c r="C54" s="212" t="e">
        <f>C43+C52</f>
        <v>#DIV/0!</v>
      </c>
      <c r="D54" s="213">
        <f>D43+D52</f>
        <v>0</v>
      </c>
      <c r="E54" s="115"/>
    </row>
    <row r="55" spans="1:5" ht="15" customHeight="1">
      <c r="A55" s="15"/>
      <c r="B55" s="15"/>
      <c r="C55" s="211"/>
      <c r="D55" s="15"/>
      <c r="E55" s="115"/>
    </row>
    <row r="56" spans="1:5" ht="15" customHeight="1">
      <c r="A56" s="180">
        <v>7</v>
      </c>
      <c r="B56" s="180" t="s">
        <v>259</v>
      </c>
      <c r="C56" s="214"/>
      <c r="D56" s="180" t="s">
        <v>173</v>
      </c>
      <c r="E56" s="115"/>
    </row>
    <row r="57" spans="1:5" ht="15" customHeight="1">
      <c r="A57" s="109"/>
      <c r="B57" s="215" t="s">
        <v>260</v>
      </c>
      <c r="C57" s="208"/>
      <c r="D57" s="216" t="e">
        <f>C54/100</f>
        <v>#DIV/0!</v>
      </c>
      <c r="E57" s="115"/>
    </row>
    <row r="58" spans="1:5" ht="15" customHeight="1">
      <c r="A58" s="110"/>
      <c r="B58" s="101" t="s">
        <v>261</v>
      </c>
      <c r="C58" s="102"/>
      <c r="D58" s="217"/>
      <c r="E58" s="115"/>
    </row>
    <row r="59" spans="1:5" ht="15" customHeight="1">
      <c r="A59" s="110"/>
      <c r="B59" s="101" t="s">
        <v>262</v>
      </c>
      <c r="C59" s="102"/>
      <c r="D59" s="217">
        <f>' FATOR K'!K10</f>
        <v>0</v>
      </c>
      <c r="E59" s="115"/>
    </row>
    <row r="60" spans="1:5" ht="15" customHeight="1">
      <c r="A60" s="110"/>
      <c r="B60" s="215" t="s">
        <v>263</v>
      </c>
      <c r="C60" s="208"/>
      <c r="D60" s="217">
        <f>' FATOR K'!K11</f>
        <v>0</v>
      </c>
      <c r="E60" s="115"/>
    </row>
    <row r="61" spans="1:5" ht="15" customHeight="1">
      <c r="A61" s="110"/>
      <c r="B61" s="101" t="s">
        <v>264</v>
      </c>
      <c r="C61" s="102"/>
      <c r="D61" s="218">
        <f>' FATOR K'!K12</f>
        <v>0</v>
      </c>
      <c r="E61" s="115"/>
    </row>
    <row r="62" spans="1:5" ht="15" customHeight="1">
      <c r="A62" s="110"/>
      <c r="B62" s="206" t="s">
        <v>265</v>
      </c>
      <c r="C62" s="108">
        <f>' FATOR K'!$J$13</f>
        <v>0</v>
      </c>
      <c r="D62" s="109"/>
      <c r="E62" s="115"/>
    </row>
    <row r="63" spans="1:5" ht="15" customHeight="1">
      <c r="A63" s="110"/>
      <c r="B63" s="102" t="s">
        <v>266</v>
      </c>
      <c r="C63" s="107">
        <f>' FATOR K'!$J$14</f>
        <v>0</v>
      </c>
      <c r="D63" s="110"/>
      <c r="E63" s="115"/>
    </row>
    <row r="64" spans="1:5" ht="15" customHeight="1">
      <c r="A64" s="110"/>
      <c r="B64" s="102" t="s">
        <v>267</v>
      </c>
      <c r="C64" s="107">
        <f>' FATOR K'!$J$15</f>
        <v>0</v>
      </c>
      <c r="D64" s="110"/>
      <c r="E64" s="115"/>
    </row>
    <row r="65" spans="1:4" ht="15" customHeight="1">
      <c r="A65" s="112"/>
      <c r="B65" s="102" t="s">
        <v>268</v>
      </c>
      <c r="C65" s="107">
        <f>' FATOR K'!$J$16</f>
        <v>0</v>
      </c>
      <c r="D65" s="112"/>
    </row>
    <row r="66" spans="1:4" ht="15" customHeight="1">
      <c r="A66" s="15"/>
      <c r="B66" s="15"/>
      <c r="C66" s="113"/>
      <c r="D66" s="15"/>
    </row>
    <row r="67" spans="1:4" ht="15" customHeight="1">
      <c r="A67" s="308" t="s">
        <v>269</v>
      </c>
      <c r="B67" s="308"/>
      <c r="C67" s="308"/>
      <c r="D67" s="219" t="e">
        <f>(1+D57+D59)*(1+D60)*(1+D61)</f>
        <v>#DIV/0!</v>
      </c>
    </row>
    <row r="68" spans="1:4" ht="15" customHeight="1">
      <c r="A68" s="15"/>
      <c r="B68" s="115"/>
      <c r="C68" s="115"/>
      <c r="D68" s="15"/>
    </row>
    <row r="69" spans="1:4" ht="15" customHeight="1">
      <c r="A69" s="302" t="s">
        <v>270</v>
      </c>
      <c r="B69" s="302"/>
      <c r="C69" s="302"/>
      <c r="D69" s="220" t="e">
        <f>D67*B8</f>
        <v>#DIV/0!</v>
      </c>
    </row>
    <row r="70" spans="1:4" ht="15" customHeight="1">
      <c r="A70" s="15"/>
      <c r="B70" s="15"/>
      <c r="C70" s="113"/>
      <c r="D70" s="15"/>
    </row>
    <row r="71" spans="1:4" ht="15" customHeight="1">
      <c r="A71" s="15"/>
      <c r="B71" s="15"/>
      <c r="C71" s="113"/>
      <c r="D71" s="15"/>
    </row>
    <row r="72" spans="1:4" ht="15" customHeight="1">
      <c r="A72" s="15"/>
      <c r="B72" s="15"/>
      <c r="C72" s="113"/>
      <c r="D72" s="15"/>
    </row>
    <row r="73" spans="1:4" ht="15" customHeight="1">
      <c r="A73" s="15"/>
      <c r="B73" s="15"/>
      <c r="C73" s="113"/>
      <c r="D73" s="15"/>
    </row>
    <row r="74" spans="1:4" ht="15" customHeight="1">
      <c r="A74" s="15"/>
      <c r="B74" s="15"/>
      <c r="C74" s="113"/>
      <c r="D74" s="15"/>
    </row>
    <row r="75" spans="1:4" ht="15" customHeight="1">
      <c r="A75" s="15"/>
      <c r="B75" s="15"/>
      <c r="C75" s="113"/>
      <c r="D75" s="15"/>
    </row>
    <row r="76" spans="1:4" ht="15" customHeight="1">
      <c r="A76" s="15"/>
      <c r="B76" s="15"/>
      <c r="C76" s="113"/>
      <c r="D76" s="15"/>
    </row>
    <row r="77" spans="1:4" ht="15" customHeight="1">
      <c r="A77" s="15"/>
      <c r="B77" s="15"/>
      <c r="C77" s="113"/>
      <c r="D77" s="15"/>
    </row>
    <row r="78" spans="1:4" ht="15" customHeight="1">
      <c r="A78" s="15"/>
      <c r="B78" s="15"/>
      <c r="C78" s="113"/>
      <c r="D78" s="15"/>
    </row>
    <row r="79" spans="1:4" ht="15" customHeight="1"/>
    <row r="80" spans="1:4" ht="15" customHeight="1"/>
    <row r="81" ht="15" customHeight="1"/>
    <row r="82" ht="15" customHeight="1"/>
    <row r="83" ht="15" customHeight="1"/>
    <row r="84" ht="12" customHeight="1"/>
    <row r="85" ht="12" customHeight="1"/>
    <row r="86" ht="12" customHeight="1"/>
    <row r="87" ht="12" customHeight="1"/>
    <row r="88" ht="12" customHeight="1"/>
    <row r="89" ht="12" customHeight="1"/>
    <row r="90" ht="12" customHeight="1"/>
    <row r="91" ht="12" customHeight="1"/>
    <row r="92" ht="12" customHeight="1"/>
    <row r="93" ht="12" customHeight="1"/>
    <row r="94" ht="12" customHeight="1"/>
    <row r="95" ht="12" customHeight="1"/>
    <row r="96" ht="12" customHeight="1"/>
    <row r="97" ht="12" customHeight="1"/>
    <row r="98" ht="12" customHeight="1"/>
    <row r="99" ht="12" customHeight="1"/>
    <row r="100" ht="12" customHeight="1"/>
    <row r="101" ht="12" customHeight="1"/>
    <row r="102" ht="12" customHeight="1"/>
    <row r="103" ht="12" customHeight="1"/>
    <row r="104" ht="12" customHeight="1"/>
    <row r="105" ht="12" customHeight="1"/>
    <row r="106" ht="12" customHeight="1"/>
  </sheetData>
  <mergeCells count="6">
    <mergeCell ref="A69:C69"/>
    <mergeCell ref="B1:D1"/>
    <mergeCell ref="A43:B43"/>
    <mergeCell ref="A52:B52"/>
    <mergeCell ref="A54:B54"/>
    <mergeCell ref="A67:C67"/>
  </mergeCells>
  <pageMargins left="0.7" right="0.7" top="0.75" bottom="0.75" header="0.3" footer="0.3"/>
  <pageSetup paperSize="9" scale="90" fitToWidth="0" fitToHeight="0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theme="9" tint="-0.49995422223578601"/>
  </sheetPr>
  <dimension ref="A1:K107"/>
  <sheetViews>
    <sheetView topLeftCell="A60" zoomScale="120" zoomScaleNormal="120" workbookViewId="0">
      <selection activeCell="A2" sqref="A2"/>
    </sheetView>
  </sheetViews>
  <sheetFormatPr defaultColWidth="9.109375" defaultRowHeight="13.8"/>
  <cols>
    <col min="1" max="1" width="10.44140625" style="45" customWidth="1"/>
    <col min="2" max="2" width="59" style="45" customWidth="1"/>
    <col min="3" max="3" width="10.6640625" style="47" customWidth="1"/>
    <col min="4" max="4" width="13.33203125" style="45" customWidth="1"/>
    <col min="5" max="8" width="5.44140625" style="46" customWidth="1"/>
    <col min="9" max="9" width="26" style="46" customWidth="1"/>
    <col min="10" max="10" width="5.6640625" style="46" customWidth="1"/>
    <col min="11" max="11" width="5.44140625" style="46" customWidth="1"/>
    <col min="12" max="240" width="9.109375" style="45"/>
    <col min="241" max="241" width="8" style="45" customWidth="1"/>
    <col min="242" max="242" width="48.44140625" style="45" customWidth="1"/>
    <col min="243" max="243" width="12.6640625" style="45" customWidth="1"/>
    <col min="244" max="244" width="9.44140625" style="45" customWidth="1"/>
    <col min="245" max="245" width="15.6640625" style="45" customWidth="1"/>
    <col min="246" max="246" width="12.33203125" style="45" customWidth="1"/>
    <col min="247" max="247" width="9.109375" style="45"/>
    <col min="248" max="248" width="16" style="45" customWidth="1"/>
    <col min="249" max="249" width="23.44140625" style="45" customWidth="1"/>
    <col min="250" max="250" width="10.44140625" style="45" customWidth="1"/>
    <col min="251" max="252" width="10.109375" style="45" customWidth="1"/>
    <col min="253" max="253" width="26.6640625" style="45" customWidth="1"/>
    <col min="254" max="254" width="54.33203125" style="45" customWidth="1"/>
    <col min="255" max="496" width="9.109375" style="45"/>
    <col min="497" max="497" width="8" style="45" customWidth="1"/>
    <col min="498" max="498" width="48.44140625" style="45" customWidth="1"/>
    <col min="499" max="499" width="12.6640625" style="45" customWidth="1"/>
    <col min="500" max="500" width="9.44140625" style="45" customWidth="1"/>
    <col min="501" max="501" width="15.6640625" style="45" customWidth="1"/>
    <col min="502" max="502" width="12.33203125" style="45" customWidth="1"/>
    <col min="503" max="503" width="9.109375" style="45"/>
    <col min="504" max="504" width="16" style="45" customWidth="1"/>
    <col min="505" max="505" width="23.44140625" style="45" customWidth="1"/>
    <col min="506" max="506" width="10.44140625" style="45" customWidth="1"/>
    <col min="507" max="508" width="10.109375" style="45" customWidth="1"/>
    <col min="509" max="509" width="26.6640625" style="45" customWidth="1"/>
    <col min="510" max="510" width="54.33203125" style="45" customWidth="1"/>
    <col min="511" max="752" width="9.109375" style="45"/>
    <col min="753" max="753" width="8" style="45" customWidth="1"/>
    <col min="754" max="754" width="48.44140625" style="45" customWidth="1"/>
    <col min="755" max="755" width="12.6640625" style="45" customWidth="1"/>
    <col min="756" max="756" width="9.44140625" style="45" customWidth="1"/>
    <col min="757" max="757" width="15.6640625" style="45" customWidth="1"/>
    <col min="758" max="758" width="12.33203125" style="45" customWidth="1"/>
    <col min="759" max="759" width="9.109375" style="45"/>
    <col min="760" max="760" width="16" style="45" customWidth="1"/>
    <col min="761" max="761" width="23.44140625" style="45" customWidth="1"/>
    <col min="762" max="762" width="10.44140625" style="45" customWidth="1"/>
    <col min="763" max="764" width="10.109375" style="45" customWidth="1"/>
    <col min="765" max="765" width="26.6640625" style="45" customWidth="1"/>
    <col min="766" max="766" width="54.33203125" style="45" customWidth="1"/>
    <col min="767" max="1008" width="9.109375" style="45"/>
    <col min="1009" max="1009" width="8" style="45" customWidth="1"/>
    <col min="1010" max="1010" width="48.44140625" style="45" customWidth="1"/>
    <col min="1011" max="1011" width="12.6640625" style="45" customWidth="1"/>
    <col min="1012" max="1012" width="9.44140625" style="45" customWidth="1"/>
    <col min="1013" max="1013" width="15.6640625" style="45" customWidth="1"/>
    <col min="1014" max="1014" width="12.33203125" style="45" customWidth="1"/>
    <col min="1015" max="1015" width="9.109375" style="45"/>
    <col min="1016" max="1016" width="16" style="45" customWidth="1"/>
    <col min="1017" max="1017" width="23.44140625" style="45" customWidth="1"/>
    <col min="1018" max="1018" width="10.44140625" style="45" customWidth="1"/>
    <col min="1019" max="1020" width="10.109375" style="45" customWidth="1"/>
    <col min="1021" max="1021" width="26.6640625" style="45" customWidth="1"/>
    <col min="1022" max="1022" width="54.33203125" style="45" customWidth="1"/>
    <col min="1023" max="1264" width="9.109375" style="45"/>
    <col min="1265" max="1265" width="8" style="45" customWidth="1"/>
    <col min="1266" max="1266" width="48.44140625" style="45" customWidth="1"/>
    <col min="1267" max="1267" width="12.6640625" style="45" customWidth="1"/>
    <col min="1268" max="1268" width="9.44140625" style="45" customWidth="1"/>
    <col min="1269" max="1269" width="15.6640625" style="45" customWidth="1"/>
    <col min="1270" max="1270" width="12.33203125" style="45" customWidth="1"/>
    <col min="1271" max="1271" width="9.109375" style="45"/>
    <col min="1272" max="1272" width="16" style="45" customWidth="1"/>
    <col min="1273" max="1273" width="23.44140625" style="45" customWidth="1"/>
    <col min="1274" max="1274" width="10.44140625" style="45" customWidth="1"/>
    <col min="1275" max="1276" width="10.109375" style="45" customWidth="1"/>
    <col min="1277" max="1277" width="26.6640625" style="45" customWidth="1"/>
    <col min="1278" max="1278" width="54.33203125" style="45" customWidth="1"/>
    <col min="1279" max="1520" width="9.109375" style="45"/>
    <col min="1521" max="1521" width="8" style="45" customWidth="1"/>
    <col min="1522" max="1522" width="48.44140625" style="45" customWidth="1"/>
    <col min="1523" max="1523" width="12.6640625" style="45" customWidth="1"/>
    <col min="1524" max="1524" width="9.44140625" style="45" customWidth="1"/>
    <col min="1525" max="1525" width="15.6640625" style="45" customWidth="1"/>
    <col min="1526" max="1526" width="12.33203125" style="45" customWidth="1"/>
    <col min="1527" max="1527" width="9.109375" style="45"/>
    <col min="1528" max="1528" width="16" style="45" customWidth="1"/>
    <col min="1529" max="1529" width="23.44140625" style="45" customWidth="1"/>
    <col min="1530" max="1530" width="10.44140625" style="45" customWidth="1"/>
    <col min="1531" max="1532" width="10.109375" style="45" customWidth="1"/>
    <col min="1533" max="1533" width="26.6640625" style="45" customWidth="1"/>
    <col min="1534" max="1534" width="54.33203125" style="45" customWidth="1"/>
    <col min="1535" max="1776" width="9.109375" style="45"/>
    <col min="1777" max="1777" width="8" style="45" customWidth="1"/>
    <col min="1778" max="1778" width="48.44140625" style="45" customWidth="1"/>
    <col min="1779" max="1779" width="12.6640625" style="45" customWidth="1"/>
    <col min="1780" max="1780" width="9.44140625" style="45" customWidth="1"/>
    <col min="1781" max="1781" width="15.6640625" style="45" customWidth="1"/>
    <col min="1782" max="1782" width="12.33203125" style="45" customWidth="1"/>
    <col min="1783" max="1783" width="9.109375" style="45"/>
    <col min="1784" max="1784" width="16" style="45" customWidth="1"/>
    <col min="1785" max="1785" width="23.44140625" style="45" customWidth="1"/>
    <col min="1786" max="1786" width="10.44140625" style="45" customWidth="1"/>
    <col min="1787" max="1788" width="10.109375" style="45" customWidth="1"/>
    <col min="1789" max="1789" width="26.6640625" style="45" customWidth="1"/>
    <col min="1790" max="1790" width="54.33203125" style="45" customWidth="1"/>
    <col min="1791" max="2032" width="9.109375" style="45"/>
    <col min="2033" max="2033" width="8" style="45" customWidth="1"/>
    <col min="2034" max="2034" width="48.44140625" style="45" customWidth="1"/>
    <col min="2035" max="2035" width="12.6640625" style="45" customWidth="1"/>
    <col min="2036" max="2036" width="9.44140625" style="45" customWidth="1"/>
    <col min="2037" max="2037" width="15.6640625" style="45" customWidth="1"/>
    <col min="2038" max="2038" width="12.33203125" style="45" customWidth="1"/>
    <col min="2039" max="2039" width="9.109375" style="45"/>
    <col min="2040" max="2040" width="16" style="45" customWidth="1"/>
    <col min="2041" max="2041" width="23.44140625" style="45" customWidth="1"/>
    <col min="2042" max="2042" width="10.44140625" style="45" customWidth="1"/>
    <col min="2043" max="2044" width="10.109375" style="45" customWidth="1"/>
    <col min="2045" max="2045" width="26.6640625" style="45" customWidth="1"/>
    <col min="2046" max="2046" width="54.33203125" style="45" customWidth="1"/>
    <col min="2047" max="2288" width="9.109375" style="45"/>
    <col min="2289" max="2289" width="8" style="45" customWidth="1"/>
    <col min="2290" max="2290" width="48.44140625" style="45" customWidth="1"/>
    <col min="2291" max="2291" width="12.6640625" style="45" customWidth="1"/>
    <col min="2292" max="2292" width="9.44140625" style="45" customWidth="1"/>
    <col min="2293" max="2293" width="15.6640625" style="45" customWidth="1"/>
    <col min="2294" max="2294" width="12.33203125" style="45" customWidth="1"/>
    <col min="2295" max="2295" width="9.109375" style="45"/>
    <col min="2296" max="2296" width="16" style="45" customWidth="1"/>
    <col min="2297" max="2297" width="23.44140625" style="45" customWidth="1"/>
    <col min="2298" max="2298" width="10.44140625" style="45" customWidth="1"/>
    <col min="2299" max="2300" width="10.109375" style="45" customWidth="1"/>
    <col min="2301" max="2301" width="26.6640625" style="45" customWidth="1"/>
    <col min="2302" max="2302" width="54.33203125" style="45" customWidth="1"/>
    <col min="2303" max="2544" width="9.109375" style="45"/>
    <col min="2545" max="2545" width="8" style="45" customWidth="1"/>
    <col min="2546" max="2546" width="48.44140625" style="45" customWidth="1"/>
    <col min="2547" max="2547" width="12.6640625" style="45" customWidth="1"/>
    <col min="2548" max="2548" width="9.44140625" style="45" customWidth="1"/>
    <col min="2549" max="2549" width="15.6640625" style="45" customWidth="1"/>
    <col min="2550" max="2550" width="12.33203125" style="45" customWidth="1"/>
    <col min="2551" max="2551" width="9.109375" style="45"/>
    <col min="2552" max="2552" width="16" style="45" customWidth="1"/>
    <col min="2553" max="2553" width="23.44140625" style="45" customWidth="1"/>
    <col min="2554" max="2554" width="10.44140625" style="45" customWidth="1"/>
    <col min="2555" max="2556" width="10.109375" style="45" customWidth="1"/>
    <col min="2557" max="2557" width="26.6640625" style="45" customWidth="1"/>
    <col min="2558" max="2558" width="54.33203125" style="45" customWidth="1"/>
    <col min="2559" max="2800" width="9.109375" style="45"/>
    <col min="2801" max="2801" width="8" style="45" customWidth="1"/>
    <col min="2802" max="2802" width="48.44140625" style="45" customWidth="1"/>
    <col min="2803" max="2803" width="12.6640625" style="45" customWidth="1"/>
    <col min="2804" max="2804" width="9.44140625" style="45" customWidth="1"/>
    <col min="2805" max="2805" width="15.6640625" style="45" customWidth="1"/>
    <col min="2806" max="2806" width="12.33203125" style="45" customWidth="1"/>
    <col min="2807" max="2807" width="9.109375" style="45"/>
    <col min="2808" max="2808" width="16" style="45" customWidth="1"/>
    <col min="2809" max="2809" width="23.44140625" style="45" customWidth="1"/>
    <col min="2810" max="2810" width="10.44140625" style="45" customWidth="1"/>
    <col min="2811" max="2812" width="10.109375" style="45" customWidth="1"/>
    <col min="2813" max="2813" width="26.6640625" style="45" customWidth="1"/>
    <col min="2814" max="2814" width="54.33203125" style="45" customWidth="1"/>
    <col min="2815" max="3056" width="9.109375" style="45"/>
    <col min="3057" max="3057" width="8" style="45" customWidth="1"/>
    <col min="3058" max="3058" width="48.44140625" style="45" customWidth="1"/>
    <col min="3059" max="3059" width="12.6640625" style="45" customWidth="1"/>
    <col min="3060" max="3060" width="9.44140625" style="45" customWidth="1"/>
    <col min="3061" max="3061" width="15.6640625" style="45" customWidth="1"/>
    <col min="3062" max="3062" width="12.33203125" style="45" customWidth="1"/>
    <col min="3063" max="3063" width="9.109375" style="45"/>
    <col min="3064" max="3064" width="16" style="45" customWidth="1"/>
    <col min="3065" max="3065" width="23.44140625" style="45" customWidth="1"/>
    <col min="3066" max="3066" width="10.44140625" style="45" customWidth="1"/>
    <col min="3067" max="3068" width="10.109375" style="45" customWidth="1"/>
    <col min="3069" max="3069" width="26.6640625" style="45" customWidth="1"/>
    <col min="3070" max="3070" width="54.33203125" style="45" customWidth="1"/>
    <col min="3071" max="3312" width="9.109375" style="45"/>
    <col min="3313" max="3313" width="8" style="45" customWidth="1"/>
    <col min="3314" max="3314" width="48.44140625" style="45" customWidth="1"/>
    <col min="3315" max="3315" width="12.6640625" style="45" customWidth="1"/>
    <col min="3316" max="3316" width="9.44140625" style="45" customWidth="1"/>
    <col min="3317" max="3317" width="15.6640625" style="45" customWidth="1"/>
    <col min="3318" max="3318" width="12.33203125" style="45" customWidth="1"/>
    <col min="3319" max="3319" width="9.109375" style="45"/>
    <col min="3320" max="3320" width="16" style="45" customWidth="1"/>
    <col min="3321" max="3321" width="23.44140625" style="45" customWidth="1"/>
    <col min="3322" max="3322" width="10.44140625" style="45" customWidth="1"/>
    <col min="3323" max="3324" width="10.109375" style="45" customWidth="1"/>
    <col min="3325" max="3325" width="26.6640625" style="45" customWidth="1"/>
    <col min="3326" max="3326" width="54.33203125" style="45" customWidth="1"/>
    <col min="3327" max="3568" width="9.109375" style="45"/>
    <col min="3569" max="3569" width="8" style="45" customWidth="1"/>
    <col min="3570" max="3570" width="48.44140625" style="45" customWidth="1"/>
    <col min="3571" max="3571" width="12.6640625" style="45" customWidth="1"/>
    <col min="3572" max="3572" width="9.44140625" style="45" customWidth="1"/>
    <col min="3573" max="3573" width="15.6640625" style="45" customWidth="1"/>
    <col min="3574" max="3574" width="12.33203125" style="45" customWidth="1"/>
    <col min="3575" max="3575" width="9.109375" style="45"/>
    <col min="3576" max="3576" width="16" style="45" customWidth="1"/>
    <col min="3577" max="3577" width="23.44140625" style="45" customWidth="1"/>
    <col min="3578" max="3578" width="10.44140625" style="45" customWidth="1"/>
    <col min="3579" max="3580" width="10.109375" style="45" customWidth="1"/>
    <col min="3581" max="3581" width="26.6640625" style="45" customWidth="1"/>
    <col min="3582" max="3582" width="54.33203125" style="45" customWidth="1"/>
    <col min="3583" max="3824" width="9.109375" style="45"/>
    <col min="3825" max="3825" width="8" style="45" customWidth="1"/>
    <col min="3826" max="3826" width="48.44140625" style="45" customWidth="1"/>
    <col min="3827" max="3827" width="12.6640625" style="45" customWidth="1"/>
    <col min="3828" max="3828" width="9.44140625" style="45" customWidth="1"/>
    <col min="3829" max="3829" width="15.6640625" style="45" customWidth="1"/>
    <col min="3830" max="3830" width="12.33203125" style="45" customWidth="1"/>
    <col min="3831" max="3831" width="9.109375" style="45"/>
    <col min="3832" max="3832" width="16" style="45" customWidth="1"/>
    <col min="3833" max="3833" width="23.44140625" style="45" customWidth="1"/>
    <col min="3834" max="3834" width="10.44140625" style="45" customWidth="1"/>
    <col min="3835" max="3836" width="10.109375" style="45" customWidth="1"/>
    <col min="3837" max="3837" width="26.6640625" style="45" customWidth="1"/>
    <col min="3838" max="3838" width="54.33203125" style="45" customWidth="1"/>
    <col min="3839" max="4080" width="9.109375" style="45"/>
    <col min="4081" max="4081" width="8" style="45" customWidth="1"/>
    <col min="4082" max="4082" width="48.44140625" style="45" customWidth="1"/>
    <col min="4083" max="4083" width="12.6640625" style="45" customWidth="1"/>
    <col min="4084" max="4084" width="9.44140625" style="45" customWidth="1"/>
    <col min="4085" max="4085" width="15.6640625" style="45" customWidth="1"/>
    <col min="4086" max="4086" width="12.33203125" style="45" customWidth="1"/>
    <col min="4087" max="4087" width="9.109375" style="45"/>
    <col min="4088" max="4088" width="16" style="45" customWidth="1"/>
    <col min="4089" max="4089" width="23.44140625" style="45" customWidth="1"/>
    <col min="4090" max="4090" width="10.44140625" style="45" customWidth="1"/>
    <col min="4091" max="4092" width="10.109375" style="45" customWidth="1"/>
    <col min="4093" max="4093" width="26.6640625" style="45" customWidth="1"/>
    <col min="4094" max="4094" width="54.33203125" style="45" customWidth="1"/>
    <col min="4095" max="4336" width="9.109375" style="45"/>
    <col min="4337" max="4337" width="8" style="45" customWidth="1"/>
    <col min="4338" max="4338" width="48.44140625" style="45" customWidth="1"/>
    <col min="4339" max="4339" width="12.6640625" style="45" customWidth="1"/>
    <col min="4340" max="4340" width="9.44140625" style="45" customWidth="1"/>
    <col min="4341" max="4341" width="15.6640625" style="45" customWidth="1"/>
    <col min="4342" max="4342" width="12.33203125" style="45" customWidth="1"/>
    <col min="4343" max="4343" width="9.109375" style="45"/>
    <col min="4344" max="4344" width="16" style="45" customWidth="1"/>
    <col min="4345" max="4345" width="23.44140625" style="45" customWidth="1"/>
    <col min="4346" max="4346" width="10.44140625" style="45" customWidth="1"/>
    <col min="4347" max="4348" width="10.109375" style="45" customWidth="1"/>
    <col min="4349" max="4349" width="26.6640625" style="45" customWidth="1"/>
    <col min="4350" max="4350" width="54.33203125" style="45" customWidth="1"/>
    <col min="4351" max="4592" width="9.109375" style="45"/>
    <col min="4593" max="4593" width="8" style="45" customWidth="1"/>
    <col min="4594" max="4594" width="48.44140625" style="45" customWidth="1"/>
    <col min="4595" max="4595" width="12.6640625" style="45" customWidth="1"/>
    <col min="4596" max="4596" width="9.44140625" style="45" customWidth="1"/>
    <col min="4597" max="4597" width="15.6640625" style="45" customWidth="1"/>
    <col min="4598" max="4598" width="12.33203125" style="45" customWidth="1"/>
    <col min="4599" max="4599" width="9.109375" style="45"/>
    <col min="4600" max="4600" width="16" style="45" customWidth="1"/>
    <col min="4601" max="4601" width="23.44140625" style="45" customWidth="1"/>
    <col min="4602" max="4602" width="10.44140625" style="45" customWidth="1"/>
    <col min="4603" max="4604" width="10.109375" style="45" customWidth="1"/>
    <col min="4605" max="4605" width="26.6640625" style="45" customWidth="1"/>
    <col min="4606" max="4606" width="54.33203125" style="45" customWidth="1"/>
    <col min="4607" max="4848" width="9.109375" style="45"/>
    <col min="4849" max="4849" width="8" style="45" customWidth="1"/>
    <col min="4850" max="4850" width="48.44140625" style="45" customWidth="1"/>
    <col min="4851" max="4851" width="12.6640625" style="45" customWidth="1"/>
    <col min="4852" max="4852" width="9.44140625" style="45" customWidth="1"/>
    <col min="4853" max="4853" width="15.6640625" style="45" customWidth="1"/>
    <col min="4854" max="4854" width="12.33203125" style="45" customWidth="1"/>
    <col min="4855" max="4855" width="9.109375" style="45"/>
    <col min="4856" max="4856" width="16" style="45" customWidth="1"/>
    <col min="4857" max="4857" width="23.44140625" style="45" customWidth="1"/>
    <col min="4858" max="4858" width="10.44140625" style="45" customWidth="1"/>
    <col min="4859" max="4860" width="10.109375" style="45" customWidth="1"/>
    <col min="4861" max="4861" width="26.6640625" style="45" customWidth="1"/>
    <col min="4862" max="4862" width="54.33203125" style="45" customWidth="1"/>
    <col min="4863" max="5104" width="9.109375" style="45"/>
    <col min="5105" max="5105" width="8" style="45" customWidth="1"/>
    <col min="5106" max="5106" width="48.44140625" style="45" customWidth="1"/>
    <col min="5107" max="5107" width="12.6640625" style="45" customWidth="1"/>
    <col min="5108" max="5108" width="9.44140625" style="45" customWidth="1"/>
    <col min="5109" max="5109" width="15.6640625" style="45" customWidth="1"/>
    <col min="5110" max="5110" width="12.33203125" style="45" customWidth="1"/>
    <col min="5111" max="5111" width="9.109375" style="45"/>
    <col min="5112" max="5112" width="16" style="45" customWidth="1"/>
    <col min="5113" max="5113" width="23.44140625" style="45" customWidth="1"/>
    <col min="5114" max="5114" width="10.44140625" style="45" customWidth="1"/>
    <col min="5115" max="5116" width="10.109375" style="45" customWidth="1"/>
    <col min="5117" max="5117" width="26.6640625" style="45" customWidth="1"/>
    <col min="5118" max="5118" width="54.33203125" style="45" customWidth="1"/>
    <col min="5119" max="5360" width="9.109375" style="45"/>
    <col min="5361" max="5361" width="8" style="45" customWidth="1"/>
    <col min="5362" max="5362" width="48.44140625" style="45" customWidth="1"/>
    <col min="5363" max="5363" width="12.6640625" style="45" customWidth="1"/>
    <col min="5364" max="5364" width="9.44140625" style="45" customWidth="1"/>
    <col min="5365" max="5365" width="15.6640625" style="45" customWidth="1"/>
    <col min="5366" max="5366" width="12.33203125" style="45" customWidth="1"/>
    <col min="5367" max="5367" width="9.109375" style="45"/>
    <col min="5368" max="5368" width="16" style="45" customWidth="1"/>
    <col min="5369" max="5369" width="23.44140625" style="45" customWidth="1"/>
    <col min="5370" max="5370" width="10.44140625" style="45" customWidth="1"/>
    <col min="5371" max="5372" width="10.109375" style="45" customWidth="1"/>
    <col min="5373" max="5373" width="26.6640625" style="45" customWidth="1"/>
    <col min="5374" max="5374" width="54.33203125" style="45" customWidth="1"/>
    <col min="5375" max="5616" width="9.109375" style="45"/>
    <col min="5617" max="5617" width="8" style="45" customWidth="1"/>
    <col min="5618" max="5618" width="48.44140625" style="45" customWidth="1"/>
    <col min="5619" max="5619" width="12.6640625" style="45" customWidth="1"/>
    <col min="5620" max="5620" width="9.44140625" style="45" customWidth="1"/>
    <col min="5621" max="5621" width="15.6640625" style="45" customWidth="1"/>
    <col min="5622" max="5622" width="12.33203125" style="45" customWidth="1"/>
    <col min="5623" max="5623" width="9.109375" style="45"/>
    <col min="5624" max="5624" width="16" style="45" customWidth="1"/>
    <col min="5625" max="5625" width="23.44140625" style="45" customWidth="1"/>
    <col min="5626" max="5626" width="10.44140625" style="45" customWidth="1"/>
    <col min="5627" max="5628" width="10.109375" style="45" customWidth="1"/>
    <col min="5629" max="5629" width="26.6640625" style="45" customWidth="1"/>
    <col min="5630" max="5630" width="54.33203125" style="45" customWidth="1"/>
    <col min="5631" max="5872" width="9.109375" style="45"/>
    <col min="5873" max="5873" width="8" style="45" customWidth="1"/>
    <col min="5874" max="5874" width="48.44140625" style="45" customWidth="1"/>
    <col min="5875" max="5875" width="12.6640625" style="45" customWidth="1"/>
    <col min="5876" max="5876" width="9.44140625" style="45" customWidth="1"/>
    <col min="5877" max="5877" width="15.6640625" style="45" customWidth="1"/>
    <col min="5878" max="5878" width="12.33203125" style="45" customWidth="1"/>
    <col min="5879" max="5879" width="9.109375" style="45"/>
    <col min="5880" max="5880" width="16" style="45" customWidth="1"/>
    <col min="5881" max="5881" width="23.44140625" style="45" customWidth="1"/>
    <col min="5882" max="5882" width="10.44140625" style="45" customWidth="1"/>
    <col min="5883" max="5884" width="10.109375" style="45" customWidth="1"/>
    <col min="5885" max="5885" width="26.6640625" style="45" customWidth="1"/>
    <col min="5886" max="5886" width="54.33203125" style="45" customWidth="1"/>
    <col min="5887" max="6128" width="9.109375" style="45"/>
    <col min="6129" max="6129" width="8" style="45" customWidth="1"/>
    <col min="6130" max="6130" width="48.44140625" style="45" customWidth="1"/>
    <col min="6131" max="6131" width="12.6640625" style="45" customWidth="1"/>
    <col min="6132" max="6132" width="9.44140625" style="45" customWidth="1"/>
    <col min="6133" max="6133" width="15.6640625" style="45" customWidth="1"/>
    <col min="6134" max="6134" width="12.33203125" style="45" customWidth="1"/>
    <col min="6135" max="6135" width="9.109375" style="45"/>
    <col min="6136" max="6136" width="16" style="45" customWidth="1"/>
    <col min="6137" max="6137" width="23.44140625" style="45" customWidth="1"/>
    <col min="6138" max="6138" width="10.44140625" style="45" customWidth="1"/>
    <col min="6139" max="6140" width="10.109375" style="45" customWidth="1"/>
    <col min="6141" max="6141" width="26.6640625" style="45" customWidth="1"/>
    <col min="6142" max="6142" width="54.33203125" style="45" customWidth="1"/>
    <col min="6143" max="6384" width="9.109375" style="45"/>
    <col min="6385" max="6385" width="8" style="45" customWidth="1"/>
    <col min="6386" max="6386" width="48.44140625" style="45" customWidth="1"/>
    <col min="6387" max="6387" width="12.6640625" style="45" customWidth="1"/>
    <col min="6388" max="6388" width="9.44140625" style="45" customWidth="1"/>
    <col min="6389" max="6389" width="15.6640625" style="45" customWidth="1"/>
    <col min="6390" max="6390" width="12.33203125" style="45" customWidth="1"/>
    <col min="6391" max="6391" width="9.109375" style="45"/>
    <col min="6392" max="6392" width="16" style="45" customWidth="1"/>
    <col min="6393" max="6393" width="23.44140625" style="45" customWidth="1"/>
    <col min="6394" max="6394" width="10.44140625" style="45" customWidth="1"/>
    <col min="6395" max="6396" width="10.109375" style="45" customWidth="1"/>
    <col min="6397" max="6397" width="26.6640625" style="45" customWidth="1"/>
    <col min="6398" max="6398" width="54.33203125" style="45" customWidth="1"/>
    <col min="6399" max="6640" width="9.109375" style="45"/>
    <col min="6641" max="6641" width="8" style="45" customWidth="1"/>
    <col min="6642" max="6642" width="48.44140625" style="45" customWidth="1"/>
    <col min="6643" max="6643" width="12.6640625" style="45" customWidth="1"/>
    <col min="6644" max="6644" width="9.44140625" style="45" customWidth="1"/>
    <col min="6645" max="6645" width="15.6640625" style="45" customWidth="1"/>
    <col min="6646" max="6646" width="12.33203125" style="45" customWidth="1"/>
    <col min="6647" max="6647" width="9.109375" style="45"/>
    <col min="6648" max="6648" width="16" style="45" customWidth="1"/>
    <col min="6649" max="6649" width="23.44140625" style="45" customWidth="1"/>
    <col min="6650" max="6650" width="10.44140625" style="45" customWidth="1"/>
    <col min="6651" max="6652" width="10.109375" style="45" customWidth="1"/>
    <col min="6653" max="6653" width="26.6640625" style="45" customWidth="1"/>
    <col min="6654" max="6654" width="54.33203125" style="45" customWidth="1"/>
    <col min="6655" max="6896" width="9.109375" style="45"/>
    <col min="6897" max="6897" width="8" style="45" customWidth="1"/>
    <col min="6898" max="6898" width="48.44140625" style="45" customWidth="1"/>
    <col min="6899" max="6899" width="12.6640625" style="45" customWidth="1"/>
    <col min="6900" max="6900" width="9.44140625" style="45" customWidth="1"/>
    <col min="6901" max="6901" width="15.6640625" style="45" customWidth="1"/>
    <col min="6902" max="6902" width="12.33203125" style="45" customWidth="1"/>
    <col min="6903" max="6903" width="9.109375" style="45"/>
    <col min="6904" max="6904" width="16" style="45" customWidth="1"/>
    <col min="6905" max="6905" width="23.44140625" style="45" customWidth="1"/>
    <col min="6906" max="6906" width="10.44140625" style="45" customWidth="1"/>
    <col min="6907" max="6908" width="10.109375" style="45" customWidth="1"/>
    <col min="6909" max="6909" width="26.6640625" style="45" customWidth="1"/>
    <col min="6910" max="6910" width="54.33203125" style="45" customWidth="1"/>
    <col min="6911" max="7152" width="9.109375" style="45"/>
    <col min="7153" max="7153" width="8" style="45" customWidth="1"/>
    <col min="7154" max="7154" width="48.44140625" style="45" customWidth="1"/>
    <col min="7155" max="7155" width="12.6640625" style="45" customWidth="1"/>
    <col min="7156" max="7156" width="9.44140625" style="45" customWidth="1"/>
    <col min="7157" max="7157" width="15.6640625" style="45" customWidth="1"/>
    <col min="7158" max="7158" width="12.33203125" style="45" customWidth="1"/>
    <col min="7159" max="7159" width="9.109375" style="45"/>
    <col min="7160" max="7160" width="16" style="45" customWidth="1"/>
    <col min="7161" max="7161" width="23.44140625" style="45" customWidth="1"/>
    <col min="7162" max="7162" width="10.44140625" style="45" customWidth="1"/>
    <col min="7163" max="7164" width="10.109375" style="45" customWidth="1"/>
    <col min="7165" max="7165" width="26.6640625" style="45" customWidth="1"/>
    <col min="7166" max="7166" width="54.33203125" style="45" customWidth="1"/>
    <col min="7167" max="7408" width="9.109375" style="45"/>
    <col min="7409" max="7409" width="8" style="45" customWidth="1"/>
    <col min="7410" max="7410" width="48.44140625" style="45" customWidth="1"/>
    <col min="7411" max="7411" width="12.6640625" style="45" customWidth="1"/>
    <col min="7412" max="7412" width="9.44140625" style="45" customWidth="1"/>
    <col min="7413" max="7413" width="15.6640625" style="45" customWidth="1"/>
    <col min="7414" max="7414" width="12.33203125" style="45" customWidth="1"/>
    <col min="7415" max="7415" width="9.109375" style="45"/>
    <col min="7416" max="7416" width="16" style="45" customWidth="1"/>
    <col min="7417" max="7417" width="23.44140625" style="45" customWidth="1"/>
    <col min="7418" max="7418" width="10.44140625" style="45" customWidth="1"/>
    <col min="7419" max="7420" width="10.109375" style="45" customWidth="1"/>
    <col min="7421" max="7421" width="26.6640625" style="45" customWidth="1"/>
    <col min="7422" max="7422" width="54.33203125" style="45" customWidth="1"/>
    <col min="7423" max="7664" width="9.109375" style="45"/>
    <col min="7665" max="7665" width="8" style="45" customWidth="1"/>
    <col min="7666" max="7666" width="48.44140625" style="45" customWidth="1"/>
    <col min="7667" max="7667" width="12.6640625" style="45" customWidth="1"/>
    <col min="7668" max="7668" width="9.44140625" style="45" customWidth="1"/>
    <col min="7669" max="7669" width="15.6640625" style="45" customWidth="1"/>
    <col min="7670" max="7670" width="12.33203125" style="45" customWidth="1"/>
    <col min="7671" max="7671" width="9.109375" style="45"/>
    <col min="7672" max="7672" width="16" style="45" customWidth="1"/>
    <col min="7673" max="7673" width="23.44140625" style="45" customWidth="1"/>
    <col min="7674" max="7674" width="10.44140625" style="45" customWidth="1"/>
    <col min="7675" max="7676" width="10.109375" style="45" customWidth="1"/>
    <col min="7677" max="7677" width="26.6640625" style="45" customWidth="1"/>
    <col min="7678" max="7678" width="54.33203125" style="45" customWidth="1"/>
    <col min="7679" max="7920" width="9.109375" style="45"/>
    <col min="7921" max="7921" width="8" style="45" customWidth="1"/>
    <col min="7922" max="7922" width="48.44140625" style="45" customWidth="1"/>
    <col min="7923" max="7923" width="12.6640625" style="45" customWidth="1"/>
    <col min="7924" max="7924" width="9.44140625" style="45" customWidth="1"/>
    <col min="7925" max="7925" width="15.6640625" style="45" customWidth="1"/>
    <col min="7926" max="7926" width="12.33203125" style="45" customWidth="1"/>
    <col min="7927" max="7927" width="9.109375" style="45"/>
    <col min="7928" max="7928" width="16" style="45" customWidth="1"/>
    <col min="7929" max="7929" width="23.44140625" style="45" customWidth="1"/>
    <col min="7930" max="7930" width="10.44140625" style="45" customWidth="1"/>
    <col min="7931" max="7932" width="10.109375" style="45" customWidth="1"/>
    <col min="7933" max="7933" width="26.6640625" style="45" customWidth="1"/>
    <col min="7934" max="7934" width="54.33203125" style="45" customWidth="1"/>
    <col min="7935" max="8176" width="9.109375" style="45"/>
    <col min="8177" max="8177" width="8" style="45" customWidth="1"/>
    <col min="8178" max="8178" width="48.44140625" style="45" customWidth="1"/>
    <col min="8179" max="8179" width="12.6640625" style="45" customWidth="1"/>
    <col min="8180" max="8180" width="9.44140625" style="45" customWidth="1"/>
    <col min="8181" max="8181" width="15.6640625" style="45" customWidth="1"/>
    <col min="8182" max="8182" width="12.33203125" style="45" customWidth="1"/>
    <col min="8183" max="8183" width="9.109375" style="45"/>
    <col min="8184" max="8184" width="16" style="45" customWidth="1"/>
    <col min="8185" max="8185" width="23.44140625" style="45" customWidth="1"/>
    <col min="8186" max="8186" width="10.44140625" style="45" customWidth="1"/>
    <col min="8187" max="8188" width="10.109375" style="45" customWidth="1"/>
    <col min="8189" max="8189" width="26.6640625" style="45" customWidth="1"/>
    <col min="8190" max="8190" width="54.33203125" style="45" customWidth="1"/>
    <col min="8191" max="8432" width="9.109375" style="45"/>
    <col min="8433" max="8433" width="8" style="45" customWidth="1"/>
    <col min="8434" max="8434" width="48.44140625" style="45" customWidth="1"/>
    <col min="8435" max="8435" width="12.6640625" style="45" customWidth="1"/>
    <col min="8436" max="8436" width="9.44140625" style="45" customWidth="1"/>
    <col min="8437" max="8437" width="15.6640625" style="45" customWidth="1"/>
    <col min="8438" max="8438" width="12.33203125" style="45" customWidth="1"/>
    <col min="8439" max="8439" width="9.109375" style="45"/>
    <col min="8440" max="8440" width="16" style="45" customWidth="1"/>
    <col min="8441" max="8441" width="23.44140625" style="45" customWidth="1"/>
    <col min="8442" max="8442" width="10.44140625" style="45" customWidth="1"/>
    <col min="8443" max="8444" width="10.109375" style="45" customWidth="1"/>
    <col min="8445" max="8445" width="26.6640625" style="45" customWidth="1"/>
    <col min="8446" max="8446" width="54.33203125" style="45" customWidth="1"/>
    <col min="8447" max="8688" width="9.109375" style="45"/>
    <col min="8689" max="8689" width="8" style="45" customWidth="1"/>
    <col min="8690" max="8690" width="48.44140625" style="45" customWidth="1"/>
    <col min="8691" max="8691" width="12.6640625" style="45" customWidth="1"/>
    <col min="8692" max="8692" width="9.44140625" style="45" customWidth="1"/>
    <col min="8693" max="8693" width="15.6640625" style="45" customWidth="1"/>
    <col min="8694" max="8694" width="12.33203125" style="45" customWidth="1"/>
    <col min="8695" max="8695" width="9.109375" style="45"/>
    <col min="8696" max="8696" width="16" style="45" customWidth="1"/>
    <col min="8697" max="8697" width="23.44140625" style="45" customWidth="1"/>
    <col min="8698" max="8698" width="10.44140625" style="45" customWidth="1"/>
    <col min="8699" max="8700" width="10.109375" style="45" customWidth="1"/>
    <col min="8701" max="8701" width="26.6640625" style="45" customWidth="1"/>
    <col min="8702" max="8702" width="54.33203125" style="45" customWidth="1"/>
    <col min="8703" max="8944" width="9.109375" style="45"/>
    <col min="8945" max="8945" width="8" style="45" customWidth="1"/>
    <col min="8946" max="8946" width="48.44140625" style="45" customWidth="1"/>
    <col min="8947" max="8947" width="12.6640625" style="45" customWidth="1"/>
    <col min="8948" max="8948" width="9.44140625" style="45" customWidth="1"/>
    <col min="8949" max="8949" width="15.6640625" style="45" customWidth="1"/>
    <col min="8950" max="8950" width="12.33203125" style="45" customWidth="1"/>
    <col min="8951" max="8951" width="9.109375" style="45"/>
    <col min="8952" max="8952" width="16" style="45" customWidth="1"/>
    <col min="8953" max="8953" width="23.44140625" style="45" customWidth="1"/>
    <col min="8954" max="8954" width="10.44140625" style="45" customWidth="1"/>
    <col min="8955" max="8956" width="10.109375" style="45" customWidth="1"/>
    <col min="8957" max="8957" width="26.6640625" style="45" customWidth="1"/>
    <col min="8958" max="8958" width="54.33203125" style="45" customWidth="1"/>
    <col min="8959" max="9200" width="9.109375" style="45"/>
    <col min="9201" max="9201" width="8" style="45" customWidth="1"/>
    <col min="9202" max="9202" width="48.44140625" style="45" customWidth="1"/>
    <col min="9203" max="9203" width="12.6640625" style="45" customWidth="1"/>
    <col min="9204" max="9204" width="9.44140625" style="45" customWidth="1"/>
    <col min="9205" max="9205" width="15.6640625" style="45" customWidth="1"/>
    <col min="9206" max="9206" width="12.33203125" style="45" customWidth="1"/>
    <col min="9207" max="9207" width="9.109375" style="45"/>
    <col min="9208" max="9208" width="16" style="45" customWidth="1"/>
    <col min="9209" max="9209" width="23.44140625" style="45" customWidth="1"/>
    <col min="9210" max="9210" width="10.44140625" style="45" customWidth="1"/>
    <col min="9211" max="9212" width="10.109375" style="45" customWidth="1"/>
    <col min="9213" max="9213" width="26.6640625" style="45" customWidth="1"/>
    <col min="9214" max="9214" width="54.33203125" style="45" customWidth="1"/>
    <col min="9215" max="9456" width="9.109375" style="45"/>
    <col min="9457" max="9457" width="8" style="45" customWidth="1"/>
    <col min="9458" max="9458" width="48.44140625" style="45" customWidth="1"/>
    <col min="9459" max="9459" width="12.6640625" style="45" customWidth="1"/>
    <col min="9460" max="9460" width="9.44140625" style="45" customWidth="1"/>
    <col min="9461" max="9461" width="15.6640625" style="45" customWidth="1"/>
    <col min="9462" max="9462" width="12.33203125" style="45" customWidth="1"/>
    <col min="9463" max="9463" width="9.109375" style="45"/>
    <col min="9464" max="9464" width="16" style="45" customWidth="1"/>
    <col min="9465" max="9465" width="23.44140625" style="45" customWidth="1"/>
    <col min="9466" max="9466" width="10.44140625" style="45" customWidth="1"/>
    <col min="9467" max="9468" width="10.109375" style="45" customWidth="1"/>
    <col min="9469" max="9469" width="26.6640625" style="45" customWidth="1"/>
    <col min="9470" max="9470" width="54.33203125" style="45" customWidth="1"/>
    <col min="9471" max="9712" width="9.109375" style="45"/>
    <col min="9713" max="9713" width="8" style="45" customWidth="1"/>
    <col min="9714" max="9714" width="48.44140625" style="45" customWidth="1"/>
    <col min="9715" max="9715" width="12.6640625" style="45" customWidth="1"/>
    <col min="9716" max="9716" width="9.44140625" style="45" customWidth="1"/>
    <col min="9717" max="9717" width="15.6640625" style="45" customWidth="1"/>
    <col min="9718" max="9718" width="12.33203125" style="45" customWidth="1"/>
    <col min="9719" max="9719" width="9.109375" style="45"/>
    <col min="9720" max="9720" width="16" style="45" customWidth="1"/>
    <col min="9721" max="9721" width="23.44140625" style="45" customWidth="1"/>
    <col min="9722" max="9722" width="10.44140625" style="45" customWidth="1"/>
    <col min="9723" max="9724" width="10.109375" style="45" customWidth="1"/>
    <col min="9725" max="9725" width="26.6640625" style="45" customWidth="1"/>
    <col min="9726" max="9726" width="54.33203125" style="45" customWidth="1"/>
    <col min="9727" max="9968" width="9.109375" style="45"/>
    <col min="9969" max="9969" width="8" style="45" customWidth="1"/>
    <col min="9970" max="9970" width="48.44140625" style="45" customWidth="1"/>
    <col min="9971" max="9971" width="12.6640625" style="45" customWidth="1"/>
    <col min="9972" max="9972" width="9.44140625" style="45" customWidth="1"/>
    <col min="9973" max="9973" width="15.6640625" style="45" customWidth="1"/>
    <col min="9974" max="9974" width="12.33203125" style="45" customWidth="1"/>
    <col min="9975" max="9975" width="9.109375" style="45"/>
    <col min="9976" max="9976" width="16" style="45" customWidth="1"/>
    <col min="9977" max="9977" width="23.44140625" style="45" customWidth="1"/>
    <col min="9978" max="9978" width="10.44140625" style="45" customWidth="1"/>
    <col min="9979" max="9980" width="10.109375" style="45" customWidth="1"/>
    <col min="9981" max="9981" width="26.6640625" style="45" customWidth="1"/>
    <col min="9982" max="9982" width="54.33203125" style="45" customWidth="1"/>
    <col min="9983" max="10224" width="9.109375" style="45"/>
    <col min="10225" max="10225" width="8" style="45" customWidth="1"/>
    <col min="10226" max="10226" width="48.44140625" style="45" customWidth="1"/>
    <col min="10227" max="10227" width="12.6640625" style="45" customWidth="1"/>
    <col min="10228" max="10228" width="9.44140625" style="45" customWidth="1"/>
    <col min="10229" max="10229" width="15.6640625" style="45" customWidth="1"/>
    <col min="10230" max="10230" width="12.33203125" style="45" customWidth="1"/>
    <col min="10231" max="10231" width="9.109375" style="45"/>
    <col min="10232" max="10232" width="16" style="45" customWidth="1"/>
    <col min="10233" max="10233" width="23.44140625" style="45" customWidth="1"/>
    <col min="10234" max="10234" width="10.44140625" style="45" customWidth="1"/>
    <col min="10235" max="10236" width="10.109375" style="45" customWidth="1"/>
    <col min="10237" max="10237" width="26.6640625" style="45" customWidth="1"/>
    <col min="10238" max="10238" width="54.33203125" style="45" customWidth="1"/>
    <col min="10239" max="10480" width="9.109375" style="45"/>
    <col min="10481" max="10481" width="8" style="45" customWidth="1"/>
    <col min="10482" max="10482" width="48.44140625" style="45" customWidth="1"/>
    <col min="10483" max="10483" width="12.6640625" style="45" customWidth="1"/>
    <col min="10484" max="10484" width="9.44140625" style="45" customWidth="1"/>
    <col min="10485" max="10485" width="15.6640625" style="45" customWidth="1"/>
    <col min="10486" max="10486" width="12.33203125" style="45" customWidth="1"/>
    <col min="10487" max="10487" width="9.109375" style="45"/>
    <col min="10488" max="10488" width="16" style="45" customWidth="1"/>
    <col min="10489" max="10489" width="23.44140625" style="45" customWidth="1"/>
    <col min="10490" max="10490" width="10.44140625" style="45" customWidth="1"/>
    <col min="10491" max="10492" width="10.109375" style="45" customWidth="1"/>
    <col min="10493" max="10493" width="26.6640625" style="45" customWidth="1"/>
    <col min="10494" max="10494" width="54.33203125" style="45" customWidth="1"/>
    <col min="10495" max="10736" width="9.109375" style="45"/>
    <col min="10737" max="10737" width="8" style="45" customWidth="1"/>
    <col min="10738" max="10738" width="48.44140625" style="45" customWidth="1"/>
    <col min="10739" max="10739" width="12.6640625" style="45" customWidth="1"/>
    <col min="10740" max="10740" width="9.44140625" style="45" customWidth="1"/>
    <col min="10741" max="10741" width="15.6640625" style="45" customWidth="1"/>
    <col min="10742" max="10742" width="12.33203125" style="45" customWidth="1"/>
    <col min="10743" max="10743" width="9.109375" style="45"/>
    <col min="10744" max="10744" width="16" style="45" customWidth="1"/>
    <col min="10745" max="10745" width="23.44140625" style="45" customWidth="1"/>
    <col min="10746" max="10746" width="10.44140625" style="45" customWidth="1"/>
    <col min="10747" max="10748" width="10.109375" style="45" customWidth="1"/>
    <col min="10749" max="10749" width="26.6640625" style="45" customWidth="1"/>
    <col min="10750" max="10750" width="54.33203125" style="45" customWidth="1"/>
    <col min="10751" max="10992" width="9.109375" style="45"/>
    <col min="10993" max="10993" width="8" style="45" customWidth="1"/>
    <col min="10994" max="10994" width="48.44140625" style="45" customWidth="1"/>
    <col min="10995" max="10995" width="12.6640625" style="45" customWidth="1"/>
    <col min="10996" max="10996" width="9.44140625" style="45" customWidth="1"/>
    <col min="10997" max="10997" width="15.6640625" style="45" customWidth="1"/>
    <col min="10998" max="10998" width="12.33203125" style="45" customWidth="1"/>
    <col min="10999" max="10999" width="9.109375" style="45"/>
    <col min="11000" max="11000" width="16" style="45" customWidth="1"/>
    <col min="11001" max="11001" width="23.44140625" style="45" customWidth="1"/>
    <col min="11002" max="11002" width="10.44140625" style="45" customWidth="1"/>
    <col min="11003" max="11004" width="10.109375" style="45" customWidth="1"/>
    <col min="11005" max="11005" width="26.6640625" style="45" customWidth="1"/>
    <col min="11006" max="11006" width="54.33203125" style="45" customWidth="1"/>
    <col min="11007" max="11248" width="9.109375" style="45"/>
    <col min="11249" max="11249" width="8" style="45" customWidth="1"/>
    <col min="11250" max="11250" width="48.44140625" style="45" customWidth="1"/>
    <col min="11251" max="11251" width="12.6640625" style="45" customWidth="1"/>
    <col min="11252" max="11252" width="9.44140625" style="45" customWidth="1"/>
    <col min="11253" max="11253" width="15.6640625" style="45" customWidth="1"/>
    <col min="11254" max="11254" width="12.33203125" style="45" customWidth="1"/>
    <col min="11255" max="11255" width="9.109375" style="45"/>
    <col min="11256" max="11256" width="16" style="45" customWidth="1"/>
    <col min="11257" max="11257" width="23.44140625" style="45" customWidth="1"/>
    <col min="11258" max="11258" width="10.44140625" style="45" customWidth="1"/>
    <col min="11259" max="11260" width="10.109375" style="45" customWidth="1"/>
    <col min="11261" max="11261" width="26.6640625" style="45" customWidth="1"/>
    <col min="11262" max="11262" width="54.33203125" style="45" customWidth="1"/>
    <col min="11263" max="11504" width="9.109375" style="45"/>
    <col min="11505" max="11505" width="8" style="45" customWidth="1"/>
    <col min="11506" max="11506" width="48.44140625" style="45" customWidth="1"/>
    <col min="11507" max="11507" width="12.6640625" style="45" customWidth="1"/>
    <col min="11508" max="11508" width="9.44140625" style="45" customWidth="1"/>
    <col min="11509" max="11509" width="15.6640625" style="45" customWidth="1"/>
    <col min="11510" max="11510" width="12.33203125" style="45" customWidth="1"/>
    <col min="11511" max="11511" width="9.109375" style="45"/>
    <col min="11512" max="11512" width="16" style="45" customWidth="1"/>
    <col min="11513" max="11513" width="23.44140625" style="45" customWidth="1"/>
    <col min="11514" max="11514" width="10.44140625" style="45" customWidth="1"/>
    <col min="11515" max="11516" width="10.109375" style="45" customWidth="1"/>
    <col min="11517" max="11517" width="26.6640625" style="45" customWidth="1"/>
    <col min="11518" max="11518" width="54.33203125" style="45" customWidth="1"/>
    <col min="11519" max="11760" width="9.109375" style="45"/>
    <col min="11761" max="11761" width="8" style="45" customWidth="1"/>
    <col min="11762" max="11762" width="48.44140625" style="45" customWidth="1"/>
    <col min="11763" max="11763" width="12.6640625" style="45" customWidth="1"/>
    <col min="11764" max="11764" width="9.44140625" style="45" customWidth="1"/>
    <col min="11765" max="11765" width="15.6640625" style="45" customWidth="1"/>
    <col min="11766" max="11766" width="12.33203125" style="45" customWidth="1"/>
    <col min="11767" max="11767" width="9.109375" style="45"/>
    <col min="11768" max="11768" width="16" style="45" customWidth="1"/>
    <col min="11769" max="11769" width="23.44140625" style="45" customWidth="1"/>
    <col min="11770" max="11770" width="10.44140625" style="45" customWidth="1"/>
    <col min="11771" max="11772" width="10.109375" style="45" customWidth="1"/>
    <col min="11773" max="11773" width="26.6640625" style="45" customWidth="1"/>
    <col min="11774" max="11774" width="54.33203125" style="45" customWidth="1"/>
    <col min="11775" max="12016" width="9.109375" style="45"/>
    <col min="12017" max="12017" width="8" style="45" customWidth="1"/>
    <col min="12018" max="12018" width="48.44140625" style="45" customWidth="1"/>
    <col min="12019" max="12019" width="12.6640625" style="45" customWidth="1"/>
    <col min="12020" max="12020" width="9.44140625" style="45" customWidth="1"/>
    <col min="12021" max="12021" width="15.6640625" style="45" customWidth="1"/>
    <col min="12022" max="12022" width="12.33203125" style="45" customWidth="1"/>
    <col min="12023" max="12023" width="9.109375" style="45"/>
    <col min="12024" max="12024" width="16" style="45" customWidth="1"/>
    <col min="12025" max="12025" width="23.44140625" style="45" customWidth="1"/>
    <col min="12026" max="12026" width="10.44140625" style="45" customWidth="1"/>
    <col min="12027" max="12028" width="10.109375" style="45" customWidth="1"/>
    <col min="12029" max="12029" width="26.6640625" style="45" customWidth="1"/>
    <col min="12030" max="12030" width="54.33203125" style="45" customWidth="1"/>
    <col min="12031" max="12272" width="9.109375" style="45"/>
    <col min="12273" max="12273" width="8" style="45" customWidth="1"/>
    <col min="12274" max="12274" width="48.44140625" style="45" customWidth="1"/>
    <col min="12275" max="12275" width="12.6640625" style="45" customWidth="1"/>
    <col min="12276" max="12276" width="9.44140625" style="45" customWidth="1"/>
    <col min="12277" max="12277" width="15.6640625" style="45" customWidth="1"/>
    <col min="12278" max="12278" width="12.33203125" style="45" customWidth="1"/>
    <col min="12279" max="12279" width="9.109375" style="45"/>
    <col min="12280" max="12280" width="16" style="45" customWidth="1"/>
    <col min="12281" max="12281" width="23.44140625" style="45" customWidth="1"/>
    <col min="12282" max="12282" width="10.44140625" style="45" customWidth="1"/>
    <col min="12283" max="12284" width="10.109375" style="45" customWidth="1"/>
    <col min="12285" max="12285" width="26.6640625" style="45" customWidth="1"/>
    <col min="12286" max="12286" width="54.33203125" style="45" customWidth="1"/>
    <col min="12287" max="12528" width="9.109375" style="45"/>
    <col min="12529" max="12529" width="8" style="45" customWidth="1"/>
    <col min="12530" max="12530" width="48.44140625" style="45" customWidth="1"/>
    <col min="12531" max="12531" width="12.6640625" style="45" customWidth="1"/>
    <col min="12532" max="12532" width="9.44140625" style="45" customWidth="1"/>
    <col min="12533" max="12533" width="15.6640625" style="45" customWidth="1"/>
    <col min="12534" max="12534" width="12.33203125" style="45" customWidth="1"/>
    <col min="12535" max="12535" width="9.109375" style="45"/>
    <col min="12536" max="12536" width="16" style="45" customWidth="1"/>
    <col min="12537" max="12537" width="23.44140625" style="45" customWidth="1"/>
    <col min="12538" max="12538" width="10.44140625" style="45" customWidth="1"/>
    <col min="12539" max="12540" width="10.109375" style="45" customWidth="1"/>
    <col min="12541" max="12541" width="26.6640625" style="45" customWidth="1"/>
    <col min="12542" max="12542" width="54.33203125" style="45" customWidth="1"/>
    <col min="12543" max="12784" width="9.109375" style="45"/>
    <col min="12785" max="12785" width="8" style="45" customWidth="1"/>
    <col min="12786" max="12786" width="48.44140625" style="45" customWidth="1"/>
    <col min="12787" max="12787" width="12.6640625" style="45" customWidth="1"/>
    <col min="12788" max="12788" width="9.44140625" style="45" customWidth="1"/>
    <col min="12789" max="12789" width="15.6640625" style="45" customWidth="1"/>
    <col min="12790" max="12790" width="12.33203125" style="45" customWidth="1"/>
    <col min="12791" max="12791" width="9.109375" style="45"/>
    <col min="12792" max="12792" width="16" style="45" customWidth="1"/>
    <col min="12793" max="12793" width="23.44140625" style="45" customWidth="1"/>
    <col min="12794" max="12794" width="10.44140625" style="45" customWidth="1"/>
    <col min="12795" max="12796" width="10.109375" style="45" customWidth="1"/>
    <col min="12797" max="12797" width="26.6640625" style="45" customWidth="1"/>
    <col min="12798" max="12798" width="54.33203125" style="45" customWidth="1"/>
    <col min="12799" max="13040" width="9.109375" style="45"/>
    <col min="13041" max="13041" width="8" style="45" customWidth="1"/>
    <col min="13042" max="13042" width="48.44140625" style="45" customWidth="1"/>
    <col min="13043" max="13043" width="12.6640625" style="45" customWidth="1"/>
    <col min="13044" max="13044" width="9.44140625" style="45" customWidth="1"/>
    <col min="13045" max="13045" width="15.6640625" style="45" customWidth="1"/>
    <col min="13046" max="13046" width="12.33203125" style="45" customWidth="1"/>
    <col min="13047" max="13047" width="9.109375" style="45"/>
    <col min="13048" max="13048" width="16" style="45" customWidth="1"/>
    <col min="13049" max="13049" width="23.44140625" style="45" customWidth="1"/>
    <col min="13050" max="13050" width="10.44140625" style="45" customWidth="1"/>
    <col min="13051" max="13052" width="10.109375" style="45" customWidth="1"/>
    <col min="13053" max="13053" width="26.6640625" style="45" customWidth="1"/>
    <col min="13054" max="13054" width="54.33203125" style="45" customWidth="1"/>
    <col min="13055" max="13296" width="9.109375" style="45"/>
    <col min="13297" max="13297" width="8" style="45" customWidth="1"/>
    <col min="13298" max="13298" width="48.44140625" style="45" customWidth="1"/>
    <col min="13299" max="13299" width="12.6640625" style="45" customWidth="1"/>
    <col min="13300" max="13300" width="9.44140625" style="45" customWidth="1"/>
    <col min="13301" max="13301" width="15.6640625" style="45" customWidth="1"/>
    <col min="13302" max="13302" width="12.33203125" style="45" customWidth="1"/>
    <col min="13303" max="13303" width="9.109375" style="45"/>
    <col min="13304" max="13304" width="16" style="45" customWidth="1"/>
    <col min="13305" max="13305" width="23.44140625" style="45" customWidth="1"/>
    <col min="13306" max="13306" width="10.44140625" style="45" customWidth="1"/>
    <col min="13307" max="13308" width="10.109375" style="45" customWidth="1"/>
    <col min="13309" max="13309" width="26.6640625" style="45" customWidth="1"/>
    <col min="13310" max="13310" width="54.33203125" style="45" customWidth="1"/>
    <col min="13311" max="13552" width="9.109375" style="45"/>
    <col min="13553" max="13553" width="8" style="45" customWidth="1"/>
    <col min="13554" max="13554" width="48.44140625" style="45" customWidth="1"/>
    <col min="13555" max="13555" width="12.6640625" style="45" customWidth="1"/>
    <col min="13556" max="13556" width="9.44140625" style="45" customWidth="1"/>
    <col min="13557" max="13557" width="15.6640625" style="45" customWidth="1"/>
    <col min="13558" max="13558" width="12.33203125" style="45" customWidth="1"/>
    <col min="13559" max="13559" width="9.109375" style="45"/>
    <col min="13560" max="13560" width="16" style="45" customWidth="1"/>
    <col min="13561" max="13561" width="23.44140625" style="45" customWidth="1"/>
    <col min="13562" max="13562" width="10.44140625" style="45" customWidth="1"/>
    <col min="13563" max="13564" width="10.109375" style="45" customWidth="1"/>
    <col min="13565" max="13565" width="26.6640625" style="45" customWidth="1"/>
    <col min="13566" max="13566" width="54.33203125" style="45" customWidth="1"/>
    <col min="13567" max="13808" width="9.109375" style="45"/>
    <col min="13809" max="13809" width="8" style="45" customWidth="1"/>
    <col min="13810" max="13810" width="48.44140625" style="45" customWidth="1"/>
    <col min="13811" max="13811" width="12.6640625" style="45" customWidth="1"/>
    <col min="13812" max="13812" width="9.44140625" style="45" customWidth="1"/>
    <col min="13813" max="13813" width="15.6640625" style="45" customWidth="1"/>
    <col min="13814" max="13814" width="12.33203125" style="45" customWidth="1"/>
    <col min="13815" max="13815" width="9.109375" style="45"/>
    <col min="13816" max="13816" width="16" style="45" customWidth="1"/>
    <col min="13817" max="13817" width="23.44140625" style="45" customWidth="1"/>
    <col min="13818" max="13818" width="10.44140625" style="45" customWidth="1"/>
    <col min="13819" max="13820" width="10.109375" style="45" customWidth="1"/>
    <col min="13821" max="13821" width="26.6640625" style="45" customWidth="1"/>
    <col min="13822" max="13822" width="54.33203125" style="45" customWidth="1"/>
    <col min="13823" max="14064" width="9.109375" style="45"/>
    <col min="14065" max="14065" width="8" style="45" customWidth="1"/>
    <col min="14066" max="14066" width="48.44140625" style="45" customWidth="1"/>
    <col min="14067" max="14067" width="12.6640625" style="45" customWidth="1"/>
    <col min="14068" max="14068" width="9.44140625" style="45" customWidth="1"/>
    <col min="14069" max="14069" width="15.6640625" style="45" customWidth="1"/>
    <col min="14070" max="14070" width="12.33203125" style="45" customWidth="1"/>
    <col min="14071" max="14071" width="9.109375" style="45"/>
    <col min="14072" max="14072" width="16" style="45" customWidth="1"/>
    <col min="14073" max="14073" width="23.44140625" style="45" customWidth="1"/>
    <col min="14074" max="14074" width="10.44140625" style="45" customWidth="1"/>
    <col min="14075" max="14076" width="10.109375" style="45" customWidth="1"/>
    <col min="14077" max="14077" width="26.6640625" style="45" customWidth="1"/>
    <col min="14078" max="14078" width="54.33203125" style="45" customWidth="1"/>
    <col min="14079" max="14320" width="9.109375" style="45"/>
    <col min="14321" max="14321" width="8" style="45" customWidth="1"/>
    <col min="14322" max="14322" width="48.44140625" style="45" customWidth="1"/>
    <col min="14323" max="14323" width="12.6640625" style="45" customWidth="1"/>
    <col min="14324" max="14324" width="9.44140625" style="45" customWidth="1"/>
    <col min="14325" max="14325" width="15.6640625" style="45" customWidth="1"/>
    <col min="14326" max="14326" width="12.33203125" style="45" customWidth="1"/>
    <col min="14327" max="14327" width="9.109375" style="45"/>
    <col min="14328" max="14328" width="16" style="45" customWidth="1"/>
    <col min="14329" max="14329" width="23.44140625" style="45" customWidth="1"/>
    <col min="14330" max="14330" width="10.44140625" style="45" customWidth="1"/>
    <col min="14331" max="14332" width="10.109375" style="45" customWidth="1"/>
    <col min="14333" max="14333" width="26.6640625" style="45" customWidth="1"/>
    <col min="14334" max="14334" width="54.33203125" style="45" customWidth="1"/>
    <col min="14335" max="14576" width="9.109375" style="45"/>
    <col min="14577" max="14577" width="8" style="45" customWidth="1"/>
    <col min="14578" max="14578" width="48.44140625" style="45" customWidth="1"/>
    <col min="14579" max="14579" width="12.6640625" style="45" customWidth="1"/>
    <col min="14580" max="14580" width="9.44140625" style="45" customWidth="1"/>
    <col min="14581" max="14581" width="15.6640625" style="45" customWidth="1"/>
    <col min="14582" max="14582" width="12.33203125" style="45" customWidth="1"/>
    <col min="14583" max="14583" width="9.109375" style="45"/>
    <col min="14584" max="14584" width="16" style="45" customWidth="1"/>
    <col min="14585" max="14585" width="23.44140625" style="45" customWidth="1"/>
    <col min="14586" max="14586" width="10.44140625" style="45" customWidth="1"/>
    <col min="14587" max="14588" width="10.109375" style="45" customWidth="1"/>
    <col min="14589" max="14589" width="26.6640625" style="45" customWidth="1"/>
    <col min="14590" max="14590" width="54.33203125" style="45" customWidth="1"/>
    <col min="14591" max="14832" width="9.109375" style="45"/>
    <col min="14833" max="14833" width="8" style="45" customWidth="1"/>
    <col min="14834" max="14834" width="48.44140625" style="45" customWidth="1"/>
    <col min="14835" max="14835" width="12.6640625" style="45" customWidth="1"/>
    <col min="14836" max="14836" width="9.44140625" style="45" customWidth="1"/>
    <col min="14837" max="14837" width="15.6640625" style="45" customWidth="1"/>
    <col min="14838" max="14838" width="12.33203125" style="45" customWidth="1"/>
    <col min="14839" max="14839" width="9.109375" style="45"/>
    <col min="14840" max="14840" width="16" style="45" customWidth="1"/>
    <col min="14841" max="14841" width="23.44140625" style="45" customWidth="1"/>
    <col min="14842" max="14842" width="10.44140625" style="45" customWidth="1"/>
    <col min="14843" max="14844" width="10.109375" style="45" customWidth="1"/>
    <col min="14845" max="14845" width="26.6640625" style="45" customWidth="1"/>
    <col min="14846" max="14846" width="54.33203125" style="45" customWidth="1"/>
    <col min="14847" max="15088" width="9.109375" style="45"/>
    <col min="15089" max="15089" width="8" style="45" customWidth="1"/>
    <col min="15090" max="15090" width="48.44140625" style="45" customWidth="1"/>
    <col min="15091" max="15091" width="12.6640625" style="45" customWidth="1"/>
    <col min="15092" max="15092" width="9.44140625" style="45" customWidth="1"/>
    <col min="15093" max="15093" width="15.6640625" style="45" customWidth="1"/>
    <col min="15094" max="15094" width="12.33203125" style="45" customWidth="1"/>
    <col min="15095" max="15095" width="9.109375" style="45"/>
    <col min="15096" max="15096" width="16" style="45" customWidth="1"/>
    <col min="15097" max="15097" width="23.44140625" style="45" customWidth="1"/>
    <col min="15098" max="15098" width="10.44140625" style="45" customWidth="1"/>
    <col min="15099" max="15100" width="10.109375" style="45" customWidth="1"/>
    <col min="15101" max="15101" width="26.6640625" style="45" customWidth="1"/>
    <col min="15102" max="15102" width="54.33203125" style="45" customWidth="1"/>
    <col min="15103" max="15344" width="9.109375" style="45"/>
    <col min="15345" max="15345" width="8" style="45" customWidth="1"/>
    <col min="15346" max="15346" width="48.44140625" style="45" customWidth="1"/>
    <col min="15347" max="15347" width="12.6640625" style="45" customWidth="1"/>
    <col min="15348" max="15348" width="9.44140625" style="45" customWidth="1"/>
    <col min="15349" max="15349" width="15.6640625" style="45" customWidth="1"/>
    <col min="15350" max="15350" width="12.33203125" style="45" customWidth="1"/>
    <col min="15351" max="15351" width="9.109375" style="45"/>
    <col min="15352" max="15352" width="16" style="45" customWidth="1"/>
    <col min="15353" max="15353" width="23.44140625" style="45" customWidth="1"/>
    <col min="15354" max="15354" width="10.44140625" style="45" customWidth="1"/>
    <col min="15355" max="15356" width="10.109375" style="45" customWidth="1"/>
    <col min="15357" max="15357" width="26.6640625" style="45" customWidth="1"/>
    <col min="15358" max="15358" width="54.33203125" style="45" customWidth="1"/>
    <col min="15359" max="15600" width="9.109375" style="45"/>
    <col min="15601" max="15601" width="8" style="45" customWidth="1"/>
    <col min="15602" max="15602" width="48.44140625" style="45" customWidth="1"/>
    <col min="15603" max="15603" width="12.6640625" style="45" customWidth="1"/>
    <col min="15604" max="15604" width="9.44140625" style="45" customWidth="1"/>
    <col min="15605" max="15605" width="15.6640625" style="45" customWidth="1"/>
    <col min="15606" max="15606" width="12.33203125" style="45" customWidth="1"/>
    <col min="15607" max="15607" width="9.109375" style="45"/>
    <col min="15608" max="15608" width="16" style="45" customWidth="1"/>
    <col min="15609" max="15609" width="23.44140625" style="45" customWidth="1"/>
    <col min="15610" max="15610" width="10.44140625" style="45" customWidth="1"/>
    <col min="15611" max="15612" width="10.109375" style="45" customWidth="1"/>
    <col min="15613" max="15613" width="26.6640625" style="45" customWidth="1"/>
    <col min="15614" max="15614" width="54.33203125" style="45" customWidth="1"/>
    <col min="15615" max="15856" width="9.109375" style="45"/>
    <col min="15857" max="15857" width="8" style="45" customWidth="1"/>
    <col min="15858" max="15858" width="48.44140625" style="45" customWidth="1"/>
    <col min="15859" max="15859" width="12.6640625" style="45" customWidth="1"/>
    <col min="15860" max="15860" width="9.44140625" style="45" customWidth="1"/>
    <col min="15861" max="15861" width="15.6640625" style="45" customWidth="1"/>
    <col min="15862" max="15862" width="12.33203125" style="45" customWidth="1"/>
    <col min="15863" max="15863" width="9.109375" style="45"/>
    <col min="15864" max="15864" width="16" style="45" customWidth="1"/>
    <col min="15865" max="15865" width="23.44140625" style="45" customWidth="1"/>
    <col min="15866" max="15866" width="10.44140625" style="45" customWidth="1"/>
    <col min="15867" max="15868" width="10.109375" style="45" customWidth="1"/>
    <col min="15869" max="15869" width="26.6640625" style="45" customWidth="1"/>
    <col min="15870" max="15870" width="54.33203125" style="45" customWidth="1"/>
    <col min="15871" max="16112" width="9.109375" style="45"/>
    <col min="16113" max="16113" width="8" style="45" customWidth="1"/>
    <col min="16114" max="16114" width="48.44140625" style="45" customWidth="1"/>
    <col min="16115" max="16115" width="12.6640625" style="45" customWidth="1"/>
    <col min="16116" max="16116" width="9.44140625" style="45" customWidth="1"/>
    <col min="16117" max="16117" width="15.6640625" style="45" customWidth="1"/>
    <col min="16118" max="16118" width="12.33203125" style="45" customWidth="1"/>
    <col min="16119" max="16119" width="9.109375" style="45"/>
    <col min="16120" max="16120" width="16" style="45" customWidth="1"/>
    <col min="16121" max="16121" width="23.44140625" style="45" customWidth="1"/>
    <col min="16122" max="16122" width="10.44140625" style="45" customWidth="1"/>
    <col min="16123" max="16124" width="10.109375" style="45" customWidth="1"/>
    <col min="16125" max="16125" width="26.6640625" style="45" customWidth="1"/>
    <col min="16126" max="16126" width="54.33203125" style="45" customWidth="1"/>
    <col min="16127" max="16384" width="9.109375" style="45"/>
  </cols>
  <sheetData>
    <row r="1" spans="1:11" ht="15" customHeight="1">
      <c r="A1" s="192" t="s">
        <v>10</v>
      </c>
      <c r="B1" s="303" t="s">
        <v>279</v>
      </c>
      <c r="C1" s="303"/>
      <c r="D1" s="303"/>
      <c r="E1" s="193"/>
      <c r="F1" s="193"/>
      <c r="G1" s="193"/>
      <c r="H1" s="193"/>
      <c r="I1" s="193"/>
      <c r="J1" s="193"/>
      <c r="K1" s="193"/>
    </row>
    <row r="2" spans="1:11" ht="15" customHeight="1">
      <c r="A2" s="194"/>
      <c r="B2" s="194"/>
      <c r="C2" s="193"/>
      <c r="D2" s="195"/>
      <c r="E2" s="193"/>
      <c r="F2" s="193"/>
      <c r="G2" s="193"/>
      <c r="H2" s="193"/>
      <c r="I2" s="193"/>
      <c r="J2" s="193"/>
      <c r="K2" s="193"/>
    </row>
    <row r="3" spans="1:11" ht="15" customHeight="1">
      <c r="A3" s="103" t="s">
        <v>182</v>
      </c>
      <c r="B3" s="221" t="s">
        <v>280</v>
      </c>
      <c r="C3" s="222"/>
      <c r="D3" s="223"/>
      <c r="E3" s="193"/>
      <c r="F3" s="193"/>
      <c r="G3" s="193"/>
      <c r="H3" s="193"/>
      <c r="I3" s="193"/>
      <c r="J3" s="193"/>
      <c r="K3" s="193"/>
    </row>
    <row r="4" spans="1:11" ht="15" customHeight="1">
      <c r="A4" s="103" t="s">
        <v>183</v>
      </c>
      <c r="B4" s="298"/>
      <c r="C4" s="105"/>
      <c r="D4" s="122"/>
      <c r="E4" s="193"/>
      <c r="F4" s="193"/>
      <c r="G4" s="193"/>
      <c r="H4" s="193"/>
      <c r="I4" s="193"/>
      <c r="J4" s="193"/>
      <c r="K4" s="193"/>
    </row>
    <row r="5" spans="1:11" ht="15" customHeight="1">
      <c r="A5" s="196" t="s">
        <v>184</v>
      </c>
      <c r="B5" s="291"/>
      <c r="C5" s="224"/>
      <c r="D5" s="225"/>
      <c r="E5" s="193"/>
      <c r="F5" s="193"/>
      <c r="G5" s="193"/>
      <c r="H5" s="193"/>
      <c r="I5" s="193"/>
      <c r="J5" s="193"/>
      <c r="K5" s="193"/>
    </row>
    <row r="6" spans="1:11" ht="15" customHeight="1">
      <c r="A6" s="196" t="s">
        <v>272</v>
      </c>
      <c r="B6" s="292"/>
      <c r="C6" s="105"/>
      <c r="D6" s="122"/>
      <c r="E6" s="193"/>
      <c r="F6" s="193"/>
      <c r="G6" s="193"/>
      <c r="H6" s="193"/>
      <c r="I6" s="193"/>
      <c r="J6" s="193"/>
      <c r="K6" s="193"/>
    </row>
    <row r="7" spans="1:11" ht="15" customHeight="1">
      <c r="A7" s="196" t="s">
        <v>281</v>
      </c>
      <c r="B7" s="221" t="s">
        <v>129</v>
      </c>
      <c r="C7" s="222"/>
      <c r="D7" s="223"/>
      <c r="E7" s="193"/>
      <c r="F7" s="193"/>
      <c r="G7" s="193"/>
      <c r="H7" s="193"/>
      <c r="I7" s="193"/>
      <c r="J7" s="193"/>
      <c r="K7" s="193"/>
    </row>
    <row r="8" spans="1:11" ht="15" customHeight="1">
      <c r="A8" s="103" t="s">
        <v>187</v>
      </c>
      <c r="B8" s="299"/>
      <c r="C8" s="105"/>
      <c r="D8" s="122"/>
      <c r="E8" s="193"/>
      <c r="F8" s="197"/>
      <c r="G8" s="193"/>
      <c r="H8" s="193"/>
      <c r="I8" s="193"/>
      <c r="J8" s="193"/>
      <c r="K8" s="193"/>
    </row>
    <row r="9" spans="1:11" ht="15" customHeight="1">
      <c r="A9" s="114"/>
      <c r="B9" s="114"/>
      <c r="C9" s="115"/>
      <c r="D9" s="198"/>
      <c r="E9" s="193"/>
      <c r="F9" s="193"/>
      <c r="G9" s="193"/>
      <c r="H9" s="193"/>
      <c r="I9" s="193"/>
      <c r="J9" s="193"/>
      <c r="K9" s="193"/>
    </row>
    <row r="10" spans="1:11" ht="15" customHeight="1">
      <c r="A10" s="199">
        <v>5</v>
      </c>
      <c r="B10" s="200" t="s">
        <v>14</v>
      </c>
      <c r="C10" s="199" t="s">
        <v>173</v>
      </c>
      <c r="D10" s="199" t="s">
        <v>115</v>
      </c>
      <c r="E10" s="193"/>
      <c r="F10" s="193"/>
      <c r="G10" s="193"/>
      <c r="H10" s="193"/>
      <c r="I10" s="193"/>
      <c r="J10" s="193"/>
      <c r="K10" s="193"/>
    </row>
    <row r="11" spans="1:11" ht="15" customHeight="1">
      <c r="A11" s="121"/>
      <c r="B11" s="106"/>
      <c r="C11" s="106"/>
      <c r="D11" s="201"/>
      <c r="E11" s="193"/>
      <c r="F11" s="193"/>
      <c r="G11" s="193"/>
      <c r="H11" s="193"/>
      <c r="I11" s="193"/>
      <c r="J11" s="193"/>
      <c r="K11" s="193"/>
    </row>
    <row r="12" spans="1:11" ht="15" customHeight="1">
      <c r="A12" s="48" t="s">
        <v>189</v>
      </c>
      <c r="B12" s="116" t="s">
        <v>190</v>
      </c>
      <c r="C12" s="117">
        <f>SUM(C13:C21)</f>
        <v>0</v>
      </c>
      <c r="D12" s="117">
        <f>SUM(D13:D21)</f>
        <v>0</v>
      </c>
      <c r="E12" s="115"/>
      <c r="F12" s="115"/>
      <c r="G12" s="115"/>
      <c r="H12" s="115"/>
      <c r="I12" s="115"/>
      <c r="J12" s="115"/>
      <c r="K12" s="115"/>
    </row>
    <row r="13" spans="1:11" ht="15" customHeight="1">
      <c r="A13" s="16" t="s">
        <v>191</v>
      </c>
      <c r="B13" s="102" t="s">
        <v>192</v>
      </c>
      <c r="C13" s="294"/>
      <c r="D13" s="118">
        <f>ROUND(($B$8*C13/100),2)</f>
        <v>0</v>
      </c>
      <c r="E13" s="115"/>
      <c r="F13" s="115"/>
      <c r="G13" s="115"/>
      <c r="H13" s="115"/>
      <c r="I13" s="115"/>
      <c r="J13" s="115"/>
      <c r="K13" s="115"/>
    </row>
    <row r="14" spans="1:11" ht="15" customHeight="1">
      <c r="A14" s="16" t="s">
        <v>193</v>
      </c>
      <c r="B14" s="102" t="s">
        <v>194</v>
      </c>
      <c r="C14" s="294"/>
      <c r="D14" s="118">
        <f t="shared" ref="D14:D21" si="0">ROUND(($B$8*C14/100),2)</f>
        <v>0</v>
      </c>
      <c r="E14" s="115"/>
      <c r="F14" s="115"/>
      <c r="G14" s="115"/>
      <c r="H14" s="115"/>
      <c r="I14" s="115"/>
      <c r="J14" s="115"/>
      <c r="K14" s="115"/>
    </row>
    <row r="15" spans="1:11" ht="15" customHeight="1">
      <c r="A15" s="16" t="s">
        <v>195</v>
      </c>
      <c r="B15" s="102" t="s">
        <v>196</v>
      </c>
      <c r="C15" s="294"/>
      <c r="D15" s="118">
        <f t="shared" si="0"/>
        <v>0</v>
      </c>
      <c r="E15" s="115"/>
      <c r="F15" s="115"/>
      <c r="G15" s="115"/>
      <c r="H15" s="115"/>
      <c r="I15" s="115"/>
      <c r="J15" s="115"/>
      <c r="K15" s="115"/>
    </row>
    <row r="16" spans="1:11" ht="15" customHeight="1">
      <c r="A16" s="16" t="s">
        <v>197</v>
      </c>
      <c r="B16" s="102" t="s">
        <v>198</v>
      </c>
      <c r="C16" s="294"/>
      <c r="D16" s="118">
        <f t="shared" si="0"/>
        <v>0</v>
      </c>
      <c r="E16" s="115"/>
      <c r="F16" s="115"/>
      <c r="G16" s="115"/>
      <c r="H16" s="115"/>
      <c r="I16" s="115"/>
      <c r="J16" s="115"/>
      <c r="K16" s="115"/>
    </row>
    <row r="17" spans="1:11" ht="15" customHeight="1">
      <c r="A17" s="16" t="s">
        <v>199</v>
      </c>
      <c r="B17" s="102" t="s">
        <v>200</v>
      </c>
      <c r="C17" s="294"/>
      <c r="D17" s="118">
        <f t="shared" si="0"/>
        <v>0</v>
      </c>
      <c r="E17" s="115"/>
      <c r="F17" s="115"/>
      <c r="G17" s="115"/>
      <c r="H17" s="115"/>
      <c r="I17" s="115"/>
      <c r="J17" s="115"/>
      <c r="K17" s="115"/>
    </row>
    <row r="18" spans="1:11" ht="15" customHeight="1">
      <c r="A18" s="16" t="s">
        <v>201</v>
      </c>
      <c r="B18" s="102" t="s">
        <v>202</v>
      </c>
      <c r="C18" s="294"/>
      <c r="D18" s="118">
        <f t="shared" si="0"/>
        <v>0</v>
      </c>
      <c r="E18" s="115"/>
      <c r="F18" s="115"/>
      <c r="G18" s="115"/>
      <c r="H18" s="115"/>
      <c r="I18" s="115"/>
      <c r="J18" s="115"/>
      <c r="K18" s="115"/>
    </row>
    <row r="19" spans="1:11" ht="15" customHeight="1">
      <c r="A19" s="16" t="s">
        <v>203</v>
      </c>
      <c r="B19" s="102" t="s">
        <v>204</v>
      </c>
      <c r="C19" s="294"/>
      <c r="D19" s="118">
        <f t="shared" si="0"/>
        <v>0</v>
      </c>
      <c r="E19" s="115"/>
      <c r="F19" s="115"/>
      <c r="G19" s="115"/>
      <c r="H19" s="115"/>
      <c r="I19" s="115"/>
      <c r="J19" s="115"/>
      <c r="K19" s="115"/>
    </row>
    <row r="20" spans="1:11" ht="15" customHeight="1">
      <c r="A20" s="16" t="s">
        <v>205</v>
      </c>
      <c r="B20" s="102" t="s">
        <v>206</v>
      </c>
      <c r="C20" s="294"/>
      <c r="D20" s="118">
        <f t="shared" si="0"/>
        <v>0</v>
      </c>
      <c r="E20" s="115"/>
      <c r="F20" s="115"/>
      <c r="G20" s="115"/>
      <c r="H20" s="115"/>
      <c r="I20" s="115"/>
      <c r="J20" s="115"/>
      <c r="K20" s="115"/>
    </row>
    <row r="21" spans="1:11" ht="15" customHeight="1">
      <c r="A21" s="16" t="s">
        <v>207</v>
      </c>
      <c r="B21" s="102" t="s">
        <v>208</v>
      </c>
      <c r="C21" s="294"/>
      <c r="D21" s="118">
        <f t="shared" si="0"/>
        <v>0</v>
      </c>
      <c r="E21" s="115"/>
      <c r="F21" s="115"/>
      <c r="G21" s="115"/>
      <c r="H21" s="115"/>
      <c r="I21" s="115"/>
      <c r="J21" s="115"/>
      <c r="K21" s="115"/>
    </row>
    <row r="22" spans="1:11" ht="15" customHeight="1">
      <c r="A22" s="114"/>
      <c r="B22" s="106"/>
      <c r="C22" s="106"/>
      <c r="D22" s="201"/>
      <c r="E22" s="193"/>
      <c r="F22" s="193"/>
      <c r="G22" s="193"/>
      <c r="H22" s="193"/>
      <c r="I22" s="193"/>
      <c r="J22" s="193"/>
      <c r="K22" s="193"/>
    </row>
    <row r="23" spans="1:11" ht="15" customHeight="1">
      <c r="A23" s="48" t="s">
        <v>209</v>
      </c>
      <c r="B23" s="116" t="s">
        <v>210</v>
      </c>
      <c r="C23" s="117">
        <f>SUM(C24:C30)</f>
        <v>0</v>
      </c>
      <c r="D23" s="117">
        <f>SUM(D24:D30)</f>
        <v>0</v>
      </c>
      <c r="E23" s="115"/>
      <c r="F23" s="115"/>
      <c r="G23" s="115"/>
      <c r="H23" s="115"/>
      <c r="I23" s="115"/>
      <c r="J23" s="115"/>
      <c r="K23" s="115"/>
    </row>
    <row r="24" spans="1:11" ht="15" customHeight="1">
      <c r="A24" s="16" t="s">
        <v>211</v>
      </c>
      <c r="B24" s="102" t="s">
        <v>212</v>
      </c>
      <c r="C24" s="294"/>
      <c r="D24" s="118">
        <f>ROUND(($B$8*C24/100),2)</f>
        <v>0</v>
      </c>
      <c r="E24" s="115"/>
      <c r="F24" s="115"/>
      <c r="G24" s="115"/>
      <c r="H24" s="115"/>
      <c r="I24" s="115"/>
      <c r="J24" s="115"/>
      <c r="K24" s="115"/>
    </row>
    <row r="25" spans="1:11" ht="15" customHeight="1">
      <c r="A25" s="16" t="s">
        <v>213</v>
      </c>
      <c r="B25" s="102" t="s">
        <v>214</v>
      </c>
      <c r="C25" s="294"/>
      <c r="D25" s="118">
        <f t="shared" ref="D25:D30" si="1">ROUND(($B$8*C25/100),2)</f>
        <v>0</v>
      </c>
      <c r="E25" s="115"/>
      <c r="F25" s="115"/>
      <c r="G25" s="115"/>
      <c r="H25" s="115"/>
      <c r="I25" s="115"/>
      <c r="J25" s="115"/>
      <c r="K25" s="115"/>
    </row>
    <row r="26" spans="1:11" ht="15" customHeight="1">
      <c r="A26" s="16" t="s">
        <v>215</v>
      </c>
      <c r="B26" s="102" t="s">
        <v>216</v>
      </c>
      <c r="C26" s="294"/>
      <c r="D26" s="118">
        <f t="shared" si="1"/>
        <v>0</v>
      </c>
      <c r="E26" s="115"/>
      <c r="F26" s="115"/>
      <c r="G26" s="115"/>
      <c r="H26" s="115"/>
      <c r="I26" s="202"/>
      <c r="J26" s="115"/>
      <c r="K26" s="115"/>
    </row>
    <row r="27" spans="1:11" ht="15" customHeight="1">
      <c r="A27" s="16" t="s">
        <v>217</v>
      </c>
      <c r="B27" s="102" t="s">
        <v>218</v>
      </c>
      <c r="C27" s="294"/>
      <c r="D27" s="118">
        <f t="shared" si="1"/>
        <v>0</v>
      </c>
      <c r="E27" s="115"/>
      <c r="F27" s="115"/>
      <c r="G27" s="115"/>
      <c r="H27" s="115"/>
      <c r="I27" s="115"/>
      <c r="J27" s="115"/>
      <c r="K27" s="115"/>
    </row>
    <row r="28" spans="1:11" ht="15" customHeight="1">
      <c r="A28" s="16" t="s">
        <v>219</v>
      </c>
      <c r="B28" s="102" t="s">
        <v>220</v>
      </c>
      <c r="C28" s="294"/>
      <c r="D28" s="118">
        <f t="shared" si="1"/>
        <v>0</v>
      </c>
      <c r="E28" s="115"/>
      <c r="F28" s="115"/>
      <c r="G28" s="115"/>
      <c r="H28" s="115"/>
      <c r="I28" s="115"/>
      <c r="J28" s="115"/>
      <c r="K28" s="115"/>
    </row>
    <row r="29" spans="1:11" ht="15" customHeight="1">
      <c r="A29" s="16" t="s">
        <v>221</v>
      </c>
      <c r="B29" s="102" t="s">
        <v>222</v>
      </c>
      <c r="C29" s="294"/>
      <c r="D29" s="118">
        <f t="shared" si="1"/>
        <v>0</v>
      </c>
      <c r="E29" s="115"/>
      <c r="F29" s="115"/>
      <c r="G29" s="115"/>
      <c r="H29" s="115"/>
      <c r="I29" s="115"/>
      <c r="J29" s="115"/>
      <c r="K29" s="115"/>
    </row>
    <row r="30" spans="1:11" ht="15" customHeight="1">
      <c r="A30" s="16" t="s">
        <v>223</v>
      </c>
      <c r="B30" s="102" t="s">
        <v>224</v>
      </c>
      <c r="C30" s="294"/>
      <c r="D30" s="118">
        <f t="shared" si="1"/>
        <v>0</v>
      </c>
      <c r="E30" s="115"/>
      <c r="F30" s="115"/>
      <c r="G30" s="115"/>
      <c r="H30" s="115"/>
      <c r="I30" s="115"/>
      <c r="J30" s="115"/>
      <c r="K30" s="115"/>
    </row>
    <row r="31" spans="1:11" ht="15" customHeight="1">
      <c r="A31" s="114"/>
      <c r="B31" s="106"/>
      <c r="C31" s="106"/>
      <c r="D31" s="201"/>
      <c r="E31" s="193"/>
      <c r="F31" s="193"/>
      <c r="G31" s="193"/>
      <c r="H31" s="193"/>
      <c r="I31" s="193"/>
      <c r="J31" s="193"/>
      <c r="K31" s="193"/>
    </row>
    <row r="32" spans="1:11" ht="15" customHeight="1">
      <c r="A32" s="48" t="s">
        <v>225</v>
      </c>
      <c r="B32" s="116" t="s">
        <v>226</v>
      </c>
      <c r="C32" s="117">
        <f>SUM(C33:C37)</f>
        <v>0</v>
      </c>
      <c r="D32" s="117">
        <f>SUM(D33:D37)</f>
        <v>0</v>
      </c>
      <c r="E32" s="115"/>
      <c r="F32" s="115"/>
      <c r="G32" s="115"/>
      <c r="H32" s="115"/>
      <c r="I32" s="115"/>
      <c r="J32" s="115"/>
      <c r="K32" s="115"/>
    </row>
    <row r="33" spans="1:11" ht="15" customHeight="1">
      <c r="A33" s="16" t="s">
        <v>227</v>
      </c>
      <c r="B33" s="102" t="s">
        <v>228</v>
      </c>
      <c r="C33" s="294"/>
      <c r="D33" s="118">
        <f>ROUND(($B$8*C33/100),2)</f>
        <v>0</v>
      </c>
      <c r="E33" s="115"/>
      <c r="F33" s="115"/>
      <c r="G33" s="115"/>
      <c r="H33" s="115"/>
      <c r="I33" s="115"/>
      <c r="J33" s="115"/>
      <c r="K33" s="115"/>
    </row>
    <row r="34" spans="1:11" ht="15" customHeight="1">
      <c r="A34" s="16" t="s">
        <v>229</v>
      </c>
      <c r="B34" s="102" t="s">
        <v>230</v>
      </c>
      <c r="C34" s="294"/>
      <c r="D34" s="118">
        <f t="shared" ref="D34:D37" si="2">ROUND(($B$8*C34/100),2)</f>
        <v>0</v>
      </c>
      <c r="E34" s="115"/>
      <c r="F34" s="115"/>
      <c r="G34" s="115"/>
      <c r="H34" s="115"/>
      <c r="I34" s="115"/>
      <c r="J34" s="115"/>
      <c r="K34" s="115"/>
    </row>
    <row r="35" spans="1:11" ht="15" customHeight="1">
      <c r="A35" s="16" t="s">
        <v>231</v>
      </c>
      <c r="B35" s="102" t="s">
        <v>232</v>
      </c>
      <c r="C35" s="294"/>
      <c r="D35" s="118">
        <f t="shared" si="2"/>
        <v>0</v>
      </c>
      <c r="E35" s="115"/>
      <c r="F35" s="115"/>
      <c r="G35" s="115"/>
      <c r="H35" s="115"/>
      <c r="I35" s="115"/>
      <c r="J35" s="115"/>
      <c r="K35" s="115"/>
    </row>
    <row r="36" spans="1:11" ht="15" customHeight="1">
      <c r="A36" s="16" t="s">
        <v>233</v>
      </c>
      <c r="B36" s="102" t="s">
        <v>234</v>
      </c>
      <c r="C36" s="294"/>
      <c r="D36" s="118">
        <f t="shared" si="2"/>
        <v>0</v>
      </c>
      <c r="E36" s="115"/>
      <c r="F36" s="115"/>
      <c r="G36" s="115"/>
      <c r="H36" s="115"/>
      <c r="I36" s="115"/>
      <c r="J36" s="115"/>
      <c r="K36" s="115"/>
    </row>
    <row r="37" spans="1:11" ht="15" customHeight="1">
      <c r="A37" s="16" t="s">
        <v>235</v>
      </c>
      <c r="B37" s="102" t="s">
        <v>236</v>
      </c>
      <c r="C37" s="294"/>
      <c r="D37" s="118">
        <f t="shared" si="2"/>
        <v>0</v>
      </c>
      <c r="E37" s="115"/>
      <c r="F37" s="115"/>
      <c r="G37" s="115"/>
      <c r="H37" s="115"/>
      <c r="I37" s="115"/>
      <c r="J37" s="115"/>
      <c r="K37" s="115"/>
    </row>
    <row r="38" spans="1:11" ht="15" customHeight="1">
      <c r="A38" s="114"/>
      <c r="B38" s="106"/>
      <c r="C38" s="106"/>
      <c r="D38" s="201"/>
      <c r="E38" s="193"/>
      <c r="F38" s="193"/>
      <c r="G38" s="193"/>
      <c r="H38" s="193"/>
      <c r="I38" s="193"/>
      <c r="J38" s="193"/>
      <c r="K38" s="193"/>
    </row>
    <row r="39" spans="1:11" ht="15" customHeight="1">
      <c r="A39" s="48" t="s">
        <v>237</v>
      </c>
      <c r="B39" s="116" t="s">
        <v>238</v>
      </c>
      <c r="C39" s="117">
        <f>SUM(C40:C41)</f>
        <v>0</v>
      </c>
      <c r="D39" s="117">
        <f>SUM(D40:D41)</f>
        <v>0</v>
      </c>
      <c r="E39" s="115"/>
      <c r="F39" s="115"/>
      <c r="G39" s="115"/>
      <c r="H39" s="115"/>
      <c r="I39" s="115"/>
      <c r="J39" s="115"/>
      <c r="K39" s="115"/>
    </row>
    <row r="40" spans="1:11" ht="15" customHeight="1">
      <c r="A40" s="16" t="s">
        <v>239</v>
      </c>
      <c r="B40" s="102" t="s">
        <v>240</v>
      </c>
      <c r="C40" s="295"/>
      <c r="D40" s="118">
        <f>ROUND(($B$8*C40/100),2)</f>
        <v>0</v>
      </c>
      <c r="E40" s="202"/>
      <c r="F40" s="115"/>
      <c r="G40" s="115"/>
      <c r="H40" s="115"/>
      <c r="I40" s="115"/>
      <c r="J40" s="115"/>
      <c r="K40" s="115"/>
    </row>
    <row r="41" spans="1:11" ht="27.6">
      <c r="A41" s="16" t="s">
        <v>241</v>
      </c>
      <c r="B41" s="100" t="s">
        <v>242</v>
      </c>
      <c r="C41" s="295"/>
      <c r="D41" s="118">
        <f>ROUND(($B$8*C41/100),2)</f>
        <v>0</v>
      </c>
      <c r="E41" s="202"/>
      <c r="F41" s="115"/>
      <c r="G41" s="115"/>
      <c r="H41" s="115"/>
      <c r="I41" s="115"/>
      <c r="J41" s="202"/>
      <c r="K41" s="115"/>
    </row>
    <row r="42" spans="1:11" ht="15" customHeight="1">
      <c r="A42" s="111"/>
      <c r="B42" s="106"/>
      <c r="C42" s="106"/>
      <c r="D42" s="201"/>
      <c r="E42" s="193"/>
      <c r="F42" s="193"/>
      <c r="G42" s="193"/>
      <c r="H42" s="193"/>
      <c r="I42" s="115"/>
      <c r="J42" s="202"/>
      <c r="K42" s="193"/>
    </row>
    <row r="43" spans="1:11" ht="15" customHeight="1">
      <c r="A43" s="304" t="s">
        <v>243</v>
      </c>
      <c r="B43" s="305"/>
      <c r="C43" s="117">
        <f>C12+C23+C32+C39</f>
        <v>0</v>
      </c>
      <c r="D43" s="117">
        <f>D12+D23+D32+D39</f>
        <v>0</v>
      </c>
      <c r="E43" s="115"/>
      <c r="F43" s="115"/>
      <c r="G43" s="115"/>
      <c r="H43" s="115"/>
      <c r="I43" s="115"/>
      <c r="J43" s="115"/>
      <c r="K43" s="115"/>
    </row>
    <row r="44" spans="1:11" ht="15" customHeight="1">
      <c r="A44" s="15"/>
      <c r="B44" s="15"/>
      <c r="C44" s="113"/>
      <c r="D44" s="15"/>
      <c r="E44" s="115"/>
      <c r="F44" s="115"/>
      <c r="G44" s="115"/>
      <c r="H44" s="115"/>
      <c r="I44" s="115"/>
      <c r="J44" s="115"/>
      <c r="K44" s="115"/>
    </row>
    <row r="45" spans="1:11" ht="15" customHeight="1">
      <c r="A45" s="226">
        <v>6</v>
      </c>
      <c r="B45" s="204" t="s">
        <v>244</v>
      </c>
      <c r="C45" s="205" t="s">
        <v>173</v>
      </c>
      <c r="D45" s="205" t="s">
        <v>115</v>
      </c>
      <c r="E45" s="115"/>
      <c r="F45" s="115"/>
      <c r="G45" s="115"/>
      <c r="H45" s="115"/>
      <c r="I45" s="115"/>
      <c r="J45" s="115"/>
      <c r="K45" s="115"/>
    </row>
    <row r="46" spans="1:11" ht="15" customHeight="1">
      <c r="A46" s="16" t="s">
        <v>245</v>
      </c>
      <c r="B46" s="206" t="s">
        <v>246</v>
      </c>
      <c r="C46" s="207" t="e">
        <f>ROUND((D46/$B$8),4)*100</f>
        <v>#DIV/0!</v>
      </c>
      <c r="D46" s="296"/>
      <c r="E46" s="202"/>
      <c r="F46" s="115"/>
      <c r="G46" s="115"/>
      <c r="H46" s="115"/>
      <c r="I46" s="115"/>
      <c r="J46" s="115"/>
      <c r="K46" s="115"/>
    </row>
    <row r="47" spans="1:11" ht="15" customHeight="1">
      <c r="A47" s="112" t="s">
        <v>247</v>
      </c>
      <c r="B47" s="102" t="s">
        <v>248</v>
      </c>
      <c r="C47" s="118" t="e">
        <f t="shared" ref="C47:C51" si="3">ROUND((D47/$B$8),4)*100</f>
        <v>#DIV/0!</v>
      </c>
      <c r="D47" s="294"/>
      <c r="E47" s="202"/>
      <c r="F47" s="115"/>
      <c r="G47" s="115"/>
      <c r="H47" s="115"/>
      <c r="I47" s="115"/>
      <c r="J47" s="115"/>
      <c r="K47" s="115"/>
    </row>
    <row r="48" spans="1:11" ht="15" customHeight="1">
      <c r="A48" s="112" t="s">
        <v>249</v>
      </c>
      <c r="B48" s="102" t="s">
        <v>250</v>
      </c>
      <c r="C48" s="118" t="e">
        <f t="shared" si="3"/>
        <v>#DIV/0!</v>
      </c>
      <c r="D48" s="294"/>
      <c r="E48" s="202"/>
      <c r="F48" s="115"/>
      <c r="G48" s="115"/>
      <c r="H48" s="115"/>
      <c r="I48" s="115"/>
      <c r="J48" s="115"/>
      <c r="K48" s="115"/>
    </row>
    <row r="49" spans="1:5" ht="15" customHeight="1">
      <c r="A49" s="112" t="s">
        <v>251</v>
      </c>
      <c r="B49" s="102" t="s">
        <v>252</v>
      </c>
      <c r="C49" s="118" t="e">
        <f t="shared" si="3"/>
        <v>#DIV/0!</v>
      </c>
      <c r="D49" s="294"/>
      <c r="E49" s="202"/>
    </row>
    <row r="50" spans="1:5" ht="15" customHeight="1">
      <c r="A50" s="112" t="s">
        <v>253</v>
      </c>
      <c r="B50" s="102" t="s">
        <v>254</v>
      </c>
      <c r="C50" s="118" t="e">
        <f t="shared" si="3"/>
        <v>#DIV/0!</v>
      </c>
      <c r="D50" s="294"/>
      <c r="E50" s="202"/>
    </row>
    <row r="51" spans="1:5" ht="15" customHeight="1">
      <c r="A51" s="112" t="s">
        <v>255</v>
      </c>
      <c r="B51" s="208" t="s">
        <v>256</v>
      </c>
      <c r="C51" s="209" t="e">
        <f t="shared" si="3"/>
        <v>#DIV/0!</v>
      </c>
      <c r="D51" s="297"/>
      <c r="E51" s="202"/>
    </row>
    <row r="52" spans="1:5" ht="15" customHeight="1">
      <c r="A52" s="306" t="s">
        <v>257</v>
      </c>
      <c r="B52" s="307"/>
      <c r="C52" s="210" t="e">
        <f>SUM(C46:C51)</f>
        <v>#DIV/0!</v>
      </c>
      <c r="D52" s="210">
        <f>SUM(D46:D51)</f>
        <v>0</v>
      </c>
      <c r="E52" s="115"/>
    </row>
    <row r="53" spans="1:5" ht="15" customHeight="1">
      <c r="A53" s="15"/>
      <c r="B53" s="15"/>
      <c r="C53" s="211"/>
      <c r="D53" s="15"/>
      <c r="E53" s="115"/>
    </row>
    <row r="54" spans="1:5" ht="15" customHeight="1">
      <c r="A54" s="308" t="s">
        <v>258</v>
      </c>
      <c r="B54" s="308"/>
      <c r="C54" s="212" t="e">
        <f>C43+C52</f>
        <v>#DIV/0!</v>
      </c>
      <c r="D54" s="213">
        <f>D43+D52</f>
        <v>0</v>
      </c>
      <c r="E54" s="115"/>
    </row>
    <row r="55" spans="1:5" ht="15" customHeight="1">
      <c r="A55" s="15"/>
      <c r="B55" s="15"/>
      <c r="C55" s="211"/>
      <c r="D55" s="15"/>
      <c r="E55" s="115"/>
    </row>
    <row r="56" spans="1:5" ht="15" customHeight="1">
      <c r="A56" s="180">
        <v>7</v>
      </c>
      <c r="B56" s="180" t="s">
        <v>259</v>
      </c>
      <c r="C56" s="214"/>
      <c r="D56" s="180" t="s">
        <v>173</v>
      </c>
      <c r="E56" s="115"/>
    </row>
    <row r="57" spans="1:5" ht="15" customHeight="1">
      <c r="A57" s="109"/>
      <c r="B57" s="215" t="s">
        <v>260</v>
      </c>
      <c r="C57" s="208"/>
      <c r="D57" s="216" t="e">
        <f>C54/100</f>
        <v>#DIV/0!</v>
      </c>
      <c r="E57" s="115"/>
    </row>
    <row r="58" spans="1:5" ht="15" customHeight="1">
      <c r="A58" s="110"/>
      <c r="B58" s="101" t="s">
        <v>261</v>
      </c>
      <c r="C58" s="102"/>
      <c r="D58" s="217"/>
      <c r="E58" s="115"/>
    </row>
    <row r="59" spans="1:5" ht="15" customHeight="1">
      <c r="A59" s="110"/>
      <c r="B59" s="101" t="s">
        <v>262</v>
      </c>
      <c r="C59" s="102"/>
      <c r="D59" s="217">
        <f>' FATOR K'!K10</f>
        <v>0</v>
      </c>
      <c r="E59" s="115"/>
    </row>
    <row r="60" spans="1:5" ht="15" customHeight="1">
      <c r="A60" s="110"/>
      <c r="B60" s="215" t="s">
        <v>263</v>
      </c>
      <c r="C60" s="208"/>
      <c r="D60" s="217">
        <f>' FATOR K'!K11</f>
        <v>0</v>
      </c>
      <c r="E60" s="115"/>
    </row>
    <row r="61" spans="1:5" ht="15" customHeight="1">
      <c r="A61" s="110"/>
      <c r="B61" s="101" t="s">
        <v>264</v>
      </c>
      <c r="C61" s="102"/>
      <c r="D61" s="218">
        <f>' FATOR K'!K12</f>
        <v>0</v>
      </c>
      <c r="E61" s="115"/>
    </row>
    <row r="62" spans="1:5" ht="15" customHeight="1">
      <c r="A62" s="110"/>
      <c r="B62" s="206" t="s">
        <v>265</v>
      </c>
      <c r="C62" s="108">
        <f>' FATOR K'!$J$13</f>
        <v>0</v>
      </c>
      <c r="D62" s="109"/>
      <c r="E62" s="115"/>
    </row>
    <row r="63" spans="1:5" ht="15" customHeight="1">
      <c r="A63" s="110"/>
      <c r="B63" s="102" t="s">
        <v>266</v>
      </c>
      <c r="C63" s="107">
        <f>' FATOR K'!$J$14</f>
        <v>0</v>
      </c>
      <c r="D63" s="110"/>
      <c r="E63" s="115"/>
    </row>
    <row r="64" spans="1:5" ht="15" customHeight="1">
      <c r="A64" s="110"/>
      <c r="B64" s="102" t="s">
        <v>267</v>
      </c>
      <c r="C64" s="107">
        <f>' FATOR K'!$J$15</f>
        <v>0</v>
      </c>
      <c r="D64" s="110"/>
      <c r="E64" s="115"/>
    </row>
    <row r="65" spans="1:4" ht="15" customHeight="1">
      <c r="A65" s="112"/>
      <c r="B65" s="102" t="s">
        <v>268</v>
      </c>
      <c r="C65" s="107">
        <f>' FATOR K'!$J$16</f>
        <v>0</v>
      </c>
      <c r="D65" s="112"/>
    </row>
    <row r="66" spans="1:4" ht="15" customHeight="1">
      <c r="A66" s="15"/>
      <c r="B66" s="15"/>
      <c r="C66" s="113"/>
      <c r="D66" s="15"/>
    </row>
    <row r="67" spans="1:4" ht="15" customHeight="1">
      <c r="A67" s="308" t="s">
        <v>269</v>
      </c>
      <c r="B67" s="308"/>
      <c r="C67" s="308"/>
      <c r="D67" s="219" t="e">
        <f>(1+D57+D59)*(1+D60)*(1+D61)</f>
        <v>#DIV/0!</v>
      </c>
    </row>
    <row r="68" spans="1:4" ht="15" customHeight="1">
      <c r="A68" s="15"/>
      <c r="B68" s="115"/>
      <c r="C68" s="115"/>
      <c r="D68" s="15"/>
    </row>
    <row r="69" spans="1:4" ht="15" customHeight="1">
      <c r="A69" s="302" t="s">
        <v>270</v>
      </c>
      <c r="B69" s="302"/>
      <c r="C69" s="302"/>
      <c r="D69" s="220" t="e">
        <f>D67*B8</f>
        <v>#DIV/0!</v>
      </c>
    </row>
    <row r="70" spans="1:4" ht="15" customHeight="1">
      <c r="A70" s="15"/>
      <c r="B70" s="15"/>
      <c r="C70" s="113"/>
      <c r="D70" s="15"/>
    </row>
    <row r="71" spans="1:4" ht="15" customHeight="1">
      <c r="A71" s="15"/>
      <c r="B71" s="15"/>
      <c r="C71" s="113"/>
      <c r="D71" s="15"/>
    </row>
    <row r="72" spans="1:4" ht="15" customHeight="1">
      <c r="A72" s="15"/>
      <c r="B72" s="15"/>
      <c r="C72" s="113"/>
      <c r="D72" s="15"/>
    </row>
    <row r="73" spans="1:4" ht="15" customHeight="1">
      <c r="A73" s="15"/>
      <c r="B73" s="15"/>
      <c r="C73" s="113"/>
      <c r="D73" s="15"/>
    </row>
    <row r="74" spans="1:4" ht="15" customHeight="1">
      <c r="A74" s="15"/>
      <c r="B74" s="15"/>
      <c r="C74" s="113"/>
      <c r="D74" s="15"/>
    </row>
    <row r="75" spans="1:4" ht="15" customHeight="1">
      <c r="A75" s="15"/>
      <c r="B75" s="15"/>
      <c r="C75" s="113"/>
      <c r="D75" s="15"/>
    </row>
    <row r="76" spans="1:4" ht="15" customHeight="1">
      <c r="A76" s="15"/>
      <c r="B76" s="15"/>
      <c r="C76" s="113"/>
      <c r="D76" s="15"/>
    </row>
    <row r="77" spans="1:4" ht="15" customHeight="1">
      <c r="A77" s="15"/>
      <c r="B77" s="15"/>
      <c r="C77" s="113"/>
      <c r="D77" s="15"/>
    </row>
    <row r="78" spans="1:4" ht="15" customHeight="1">
      <c r="A78" s="15"/>
      <c r="B78" s="15"/>
      <c r="C78" s="113"/>
      <c r="D78" s="15"/>
    </row>
    <row r="79" spans="1:4" ht="15" customHeight="1">
      <c r="A79" s="15"/>
      <c r="B79" s="15"/>
      <c r="C79" s="113"/>
      <c r="D79" s="15"/>
    </row>
    <row r="80" spans="1:4" ht="15" customHeight="1"/>
    <row r="81" ht="15" customHeight="1"/>
    <row r="82" ht="15" customHeight="1"/>
    <row r="83" ht="15" customHeight="1"/>
    <row r="84" ht="15" customHeight="1"/>
    <row r="85" ht="12" customHeight="1"/>
    <row r="86" ht="12" customHeight="1"/>
    <row r="87" ht="12" customHeight="1"/>
    <row r="88" ht="12" customHeight="1"/>
    <row r="89" ht="12" customHeight="1"/>
    <row r="90" ht="12" customHeight="1"/>
    <row r="91" ht="12" customHeight="1"/>
    <row r="92" ht="12" customHeight="1"/>
    <row r="93" ht="12" customHeight="1"/>
    <row r="94" ht="12" customHeight="1"/>
    <row r="95" ht="12" customHeight="1"/>
    <row r="96" ht="12" customHeight="1"/>
    <row r="97" ht="12" customHeight="1"/>
    <row r="98" ht="12" customHeight="1"/>
    <row r="99" ht="12" customHeight="1"/>
    <row r="100" ht="12" customHeight="1"/>
    <row r="101" ht="12" customHeight="1"/>
    <row r="102" ht="12" customHeight="1"/>
    <row r="103" ht="12" customHeight="1"/>
    <row r="104" ht="12" customHeight="1"/>
    <row r="105" ht="12" customHeight="1"/>
    <row r="106" ht="12" customHeight="1"/>
    <row r="107" ht="12" customHeight="1"/>
  </sheetData>
  <mergeCells count="6">
    <mergeCell ref="A69:C69"/>
    <mergeCell ref="B1:D1"/>
    <mergeCell ref="A43:B43"/>
    <mergeCell ref="A52:B52"/>
    <mergeCell ref="A54:B54"/>
    <mergeCell ref="A67:C67"/>
  </mergeCells>
  <pageMargins left="0.7" right="0.7" top="0.75" bottom="0.75" header="0.3" footer="0.3"/>
  <pageSetup paperSize="9" scale="90" fitToWidth="0" fitToHeight="0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theme="9" tint="-0.49995422223578601"/>
  </sheetPr>
  <dimension ref="A1:K107"/>
  <sheetViews>
    <sheetView topLeftCell="A51" workbookViewId="0">
      <selection activeCell="A2" sqref="A2"/>
    </sheetView>
  </sheetViews>
  <sheetFormatPr defaultColWidth="9.109375" defaultRowHeight="13.8"/>
  <cols>
    <col min="1" max="1" width="10.44140625" style="45" customWidth="1"/>
    <col min="2" max="2" width="59" style="45" customWidth="1"/>
    <col min="3" max="3" width="10.6640625" style="47" customWidth="1"/>
    <col min="4" max="4" width="13.33203125" style="45" customWidth="1"/>
    <col min="5" max="8" width="5.44140625" style="46" customWidth="1"/>
    <col min="9" max="9" width="26" style="46" customWidth="1"/>
    <col min="10" max="10" width="5.6640625" style="46" customWidth="1"/>
    <col min="11" max="11" width="5.44140625" style="46" customWidth="1"/>
    <col min="12" max="240" width="9.109375" style="45"/>
    <col min="241" max="241" width="8" style="45" customWidth="1"/>
    <col min="242" max="242" width="48.44140625" style="45" customWidth="1"/>
    <col min="243" max="243" width="12.6640625" style="45" customWidth="1"/>
    <col min="244" max="244" width="9.44140625" style="45" customWidth="1"/>
    <col min="245" max="245" width="15.6640625" style="45" customWidth="1"/>
    <col min="246" max="246" width="12.33203125" style="45" customWidth="1"/>
    <col min="247" max="247" width="9.109375" style="45"/>
    <col min="248" max="248" width="16" style="45" customWidth="1"/>
    <col min="249" max="249" width="23.44140625" style="45" customWidth="1"/>
    <col min="250" max="250" width="10.44140625" style="45" customWidth="1"/>
    <col min="251" max="252" width="10.109375" style="45" customWidth="1"/>
    <col min="253" max="253" width="26.6640625" style="45" customWidth="1"/>
    <col min="254" max="254" width="54.33203125" style="45" customWidth="1"/>
    <col min="255" max="496" width="9.109375" style="45"/>
    <col min="497" max="497" width="8" style="45" customWidth="1"/>
    <col min="498" max="498" width="48.44140625" style="45" customWidth="1"/>
    <col min="499" max="499" width="12.6640625" style="45" customWidth="1"/>
    <col min="500" max="500" width="9.44140625" style="45" customWidth="1"/>
    <col min="501" max="501" width="15.6640625" style="45" customWidth="1"/>
    <col min="502" max="502" width="12.33203125" style="45" customWidth="1"/>
    <col min="503" max="503" width="9.109375" style="45"/>
    <col min="504" max="504" width="16" style="45" customWidth="1"/>
    <col min="505" max="505" width="23.44140625" style="45" customWidth="1"/>
    <col min="506" max="506" width="10.44140625" style="45" customWidth="1"/>
    <col min="507" max="508" width="10.109375" style="45" customWidth="1"/>
    <col min="509" max="509" width="26.6640625" style="45" customWidth="1"/>
    <col min="510" max="510" width="54.33203125" style="45" customWidth="1"/>
    <col min="511" max="752" width="9.109375" style="45"/>
    <col min="753" max="753" width="8" style="45" customWidth="1"/>
    <col min="754" max="754" width="48.44140625" style="45" customWidth="1"/>
    <col min="755" max="755" width="12.6640625" style="45" customWidth="1"/>
    <col min="756" max="756" width="9.44140625" style="45" customWidth="1"/>
    <col min="757" max="757" width="15.6640625" style="45" customWidth="1"/>
    <col min="758" max="758" width="12.33203125" style="45" customWidth="1"/>
    <col min="759" max="759" width="9.109375" style="45"/>
    <col min="760" max="760" width="16" style="45" customWidth="1"/>
    <col min="761" max="761" width="23.44140625" style="45" customWidth="1"/>
    <col min="762" max="762" width="10.44140625" style="45" customWidth="1"/>
    <col min="763" max="764" width="10.109375" style="45" customWidth="1"/>
    <col min="765" max="765" width="26.6640625" style="45" customWidth="1"/>
    <col min="766" max="766" width="54.33203125" style="45" customWidth="1"/>
    <col min="767" max="1008" width="9.109375" style="45"/>
    <col min="1009" max="1009" width="8" style="45" customWidth="1"/>
    <col min="1010" max="1010" width="48.44140625" style="45" customWidth="1"/>
    <col min="1011" max="1011" width="12.6640625" style="45" customWidth="1"/>
    <col min="1012" max="1012" width="9.44140625" style="45" customWidth="1"/>
    <col min="1013" max="1013" width="15.6640625" style="45" customWidth="1"/>
    <col min="1014" max="1014" width="12.33203125" style="45" customWidth="1"/>
    <col min="1015" max="1015" width="9.109375" style="45"/>
    <col min="1016" max="1016" width="16" style="45" customWidth="1"/>
    <col min="1017" max="1017" width="23.44140625" style="45" customWidth="1"/>
    <col min="1018" max="1018" width="10.44140625" style="45" customWidth="1"/>
    <col min="1019" max="1020" width="10.109375" style="45" customWidth="1"/>
    <col min="1021" max="1021" width="26.6640625" style="45" customWidth="1"/>
    <col min="1022" max="1022" width="54.33203125" style="45" customWidth="1"/>
    <col min="1023" max="1264" width="9.109375" style="45"/>
    <col min="1265" max="1265" width="8" style="45" customWidth="1"/>
    <col min="1266" max="1266" width="48.44140625" style="45" customWidth="1"/>
    <col min="1267" max="1267" width="12.6640625" style="45" customWidth="1"/>
    <col min="1268" max="1268" width="9.44140625" style="45" customWidth="1"/>
    <col min="1269" max="1269" width="15.6640625" style="45" customWidth="1"/>
    <col min="1270" max="1270" width="12.33203125" style="45" customWidth="1"/>
    <col min="1271" max="1271" width="9.109375" style="45"/>
    <col min="1272" max="1272" width="16" style="45" customWidth="1"/>
    <col min="1273" max="1273" width="23.44140625" style="45" customWidth="1"/>
    <col min="1274" max="1274" width="10.44140625" style="45" customWidth="1"/>
    <col min="1275" max="1276" width="10.109375" style="45" customWidth="1"/>
    <col min="1277" max="1277" width="26.6640625" style="45" customWidth="1"/>
    <col min="1278" max="1278" width="54.33203125" style="45" customWidth="1"/>
    <col min="1279" max="1520" width="9.109375" style="45"/>
    <col min="1521" max="1521" width="8" style="45" customWidth="1"/>
    <col min="1522" max="1522" width="48.44140625" style="45" customWidth="1"/>
    <col min="1523" max="1523" width="12.6640625" style="45" customWidth="1"/>
    <col min="1524" max="1524" width="9.44140625" style="45" customWidth="1"/>
    <col min="1525" max="1525" width="15.6640625" style="45" customWidth="1"/>
    <col min="1526" max="1526" width="12.33203125" style="45" customWidth="1"/>
    <col min="1527" max="1527" width="9.109375" style="45"/>
    <col min="1528" max="1528" width="16" style="45" customWidth="1"/>
    <col min="1529" max="1529" width="23.44140625" style="45" customWidth="1"/>
    <col min="1530" max="1530" width="10.44140625" style="45" customWidth="1"/>
    <col min="1531" max="1532" width="10.109375" style="45" customWidth="1"/>
    <col min="1533" max="1533" width="26.6640625" style="45" customWidth="1"/>
    <col min="1534" max="1534" width="54.33203125" style="45" customWidth="1"/>
    <col min="1535" max="1776" width="9.109375" style="45"/>
    <col min="1777" max="1777" width="8" style="45" customWidth="1"/>
    <col min="1778" max="1778" width="48.44140625" style="45" customWidth="1"/>
    <col min="1779" max="1779" width="12.6640625" style="45" customWidth="1"/>
    <col min="1780" max="1780" width="9.44140625" style="45" customWidth="1"/>
    <col min="1781" max="1781" width="15.6640625" style="45" customWidth="1"/>
    <col min="1782" max="1782" width="12.33203125" style="45" customWidth="1"/>
    <col min="1783" max="1783" width="9.109375" style="45"/>
    <col min="1784" max="1784" width="16" style="45" customWidth="1"/>
    <col min="1785" max="1785" width="23.44140625" style="45" customWidth="1"/>
    <col min="1786" max="1786" width="10.44140625" style="45" customWidth="1"/>
    <col min="1787" max="1788" width="10.109375" style="45" customWidth="1"/>
    <col min="1789" max="1789" width="26.6640625" style="45" customWidth="1"/>
    <col min="1790" max="1790" width="54.33203125" style="45" customWidth="1"/>
    <col min="1791" max="2032" width="9.109375" style="45"/>
    <col min="2033" max="2033" width="8" style="45" customWidth="1"/>
    <col min="2034" max="2034" width="48.44140625" style="45" customWidth="1"/>
    <col min="2035" max="2035" width="12.6640625" style="45" customWidth="1"/>
    <col min="2036" max="2036" width="9.44140625" style="45" customWidth="1"/>
    <col min="2037" max="2037" width="15.6640625" style="45" customWidth="1"/>
    <col min="2038" max="2038" width="12.33203125" style="45" customWidth="1"/>
    <col min="2039" max="2039" width="9.109375" style="45"/>
    <col min="2040" max="2040" width="16" style="45" customWidth="1"/>
    <col min="2041" max="2041" width="23.44140625" style="45" customWidth="1"/>
    <col min="2042" max="2042" width="10.44140625" style="45" customWidth="1"/>
    <col min="2043" max="2044" width="10.109375" style="45" customWidth="1"/>
    <col min="2045" max="2045" width="26.6640625" style="45" customWidth="1"/>
    <col min="2046" max="2046" width="54.33203125" style="45" customWidth="1"/>
    <col min="2047" max="2288" width="9.109375" style="45"/>
    <col min="2289" max="2289" width="8" style="45" customWidth="1"/>
    <col min="2290" max="2290" width="48.44140625" style="45" customWidth="1"/>
    <col min="2291" max="2291" width="12.6640625" style="45" customWidth="1"/>
    <col min="2292" max="2292" width="9.44140625" style="45" customWidth="1"/>
    <col min="2293" max="2293" width="15.6640625" style="45" customWidth="1"/>
    <col min="2294" max="2294" width="12.33203125" style="45" customWidth="1"/>
    <col min="2295" max="2295" width="9.109375" style="45"/>
    <col min="2296" max="2296" width="16" style="45" customWidth="1"/>
    <col min="2297" max="2297" width="23.44140625" style="45" customWidth="1"/>
    <col min="2298" max="2298" width="10.44140625" style="45" customWidth="1"/>
    <col min="2299" max="2300" width="10.109375" style="45" customWidth="1"/>
    <col min="2301" max="2301" width="26.6640625" style="45" customWidth="1"/>
    <col min="2302" max="2302" width="54.33203125" style="45" customWidth="1"/>
    <col min="2303" max="2544" width="9.109375" style="45"/>
    <col min="2545" max="2545" width="8" style="45" customWidth="1"/>
    <col min="2546" max="2546" width="48.44140625" style="45" customWidth="1"/>
    <col min="2547" max="2547" width="12.6640625" style="45" customWidth="1"/>
    <col min="2548" max="2548" width="9.44140625" style="45" customWidth="1"/>
    <col min="2549" max="2549" width="15.6640625" style="45" customWidth="1"/>
    <col min="2550" max="2550" width="12.33203125" style="45" customWidth="1"/>
    <col min="2551" max="2551" width="9.109375" style="45"/>
    <col min="2552" max="2552" width="16" style="45" customWidth="1"/>
    <col min="2553" max="2553" width="23.44140625" style="45" customWidth="1"/>
    <col min="2554" max="2554" width="10.44140625" style="45" customWidth="1"/>
    <col min="2555" max="2556" width="10.109375" style="45" customWidth="1"/>
    <col min="2557" max="2557" width="26.6640625" style="45" customWidth="1"/>
    <col min="2558" max="2558" width="54.33203125" style="45" customWidth="1"/>
    <col min="2559" max="2800" width="9.109375" style="45"/>
    <col min="2801" max="2801" width="8" style="45" customWidth="1"/>
    <col min="2802" max="2802" width="48.44140625" style="45" customWidth="1"/>
    <col min="2803" max="2803" width="12.6640625" style="45" customWidth="1"/>
    <col min="2804" max="2804" width="9.44140625" style="45" customWidth="1"/>
    <col min="2805" max="2805" width="15.6640625" style="45" customWidth="1"/>
    <col min="2806" max="2806" width="12.33203125" style="45" customWidth="1"/>
    <col min="2807" max="2807" width="9.109375" style="45"/>
    <col min="2808" max="2808" width="16" style="45" customWidth="1"/>
    <col min="2809" max="2809" width="23.44140625" style="45" customWidth="1"/>
    <col min="2810" max="2810" width="10.44140625" style="45" customWidth="1"/>
    <col min="2811" max="2812" width="10.109375" style="45" customWidth="1"/>
    <col min="2813" max="2813" width="26.6640625" style="45" customWidth="1"/>
    <col min="2814" max="2814" width="54.33203125" style="45" customWidth="1"/>
    <col min="2815" max="3056" width="9.109375" style="45"/>
    <col min="3057" max="3057" width="8" style="45" customWidth="1"/>
    <col min="3058" max="3058" width="48.44140625" style="45" customWidth="1"/>
    <col min="3059" max="3059" width="12.6640625" style="45" customWidth="1"/>
    <col min="3060" max="3060" width="9.44140625" style="45" customWidth="1"/>
    <col min="3061" max="3061" width="15.6640625" style="45" customWidth="1"/>
    <col min="3062" max="3062" width="12.33203125" style="45" customWidth="1"/>
    <col min="3063" max="3063" width="9.109375" style="45"/>
    <col min="3064" max="3064" width="16" style="45" customWidth="1"/>
    <col min="3065" max="3065" width="23.44140625" style="45" customWidth="1"/>
    <col min="3066" max="3066" width="10.44140625" style="45" customWidth="1"/>
    <col min="3067" max="3068" width="10.109375" style="45" customWidth="1"/>
    <col min="3069" max="3069" width="26.6640625" style="45" customWidth="1"/>
    <col min="3070" max="3070" width="54.33203125" style="45" customWidth="1"/>
    <col min="3071" max="3312" width="9.109375" style="45"/>
    <col min="3313" max="3313" width="8" style="45" customWidth="1"/>
    <col min="3314" max="3314" width="48.44140625" style="45" customWidth="1"/>
    <col min="3315" max="3315" width="12.6640625" style="45" customWidth="1"/>
    <col min="3316" max="3316" width="9.44140625" style="45" customWidth="1"/>
    <col min="3317" max="3317" width="15.6640625" style="45" customWidth="1"/>
    <col min="3318" max="3318" width="12.33203125" style="45" customWidth="1"/>
    <col min="3319" max="3319" width="9.109375" style="45"/>
    <col min="3320" max="3320" width="16" style="45" customWidth="1"/>
    <col min="3321" max="3321" width="23.44140625" style="45" customWidth="1"/>
    <col min="3322" max="3322" width="10.44140625" style="45" customWidth="1"/>
    <col min="3323" max="3324" width="10.109375" style="45" customWidth="1"/>
    <col min="3325" max="3325" width="26.6640625" style="45" customWidth="1"/>
    <col min="3326" max="3326" width="54.33203125" style="45" customWidth="1"/>
    <col min="3327" max="3568" width="9.109375" style="45"/>
    <col min="3569" max="3569" width="8" style="45" customWidth="1"/>
    <col min="3570" max="3570" width="48.44140625" style="45" customWidth="1"/>
    <col min="3571" max="3571" width="12.6640625" style="45" customWidth="1"/>
    <col min="3572" max="3572" width="9.44140625" style="45" customWidth="1"/>
    <col min="3573" max="3573" width="15.6640625" style="45" customWidth="1"/>
    <col min="3574" max="3574" width="12.33203125" style="45" customWidth="1"/>
    <col min="3575" max="3575" width="9.109375" style="45"/>
    <col min="3576" max="3576" width="16" style="45" customWidth="1"/>
    <col min="3577" max="3577" width="23.44140625" style="45" customWidth="1"/>
    <col min="3578" max="3578" width="10.44140625" style="45" customWidth="1"/>
    <col min="3579" max="3580" width="10.109375" style="45" customWidth="1"/>
    <col min="3581" max="3581" width="26.6640625" style="45" customWidth="1"/>
    <col min="3582" max="3582" width="54.33203125" style="45" customWidth="1"/>
    <col min="3583" max="3824" width="9.109375" style="45"/>
    <col min="3825" max="3825" width="8" style="45" customWidth="1"/>
    <col min="3826" max="3826" width="48.44140625" style="45" customWidth="1"/>
    <col min="3827" max="3827" width="12.6640625" style="45" customWidth="1"/>
    <col min="3828" max="3828" width="9.44140625" style="45" customWidth="1"/>
    <col min="3829" max="3829" width="15.6640625" style="45" customWidth="1"/>
    <col min="3830" max="3830" width="12.33203125" style="45" customWidth="1"/>
    <col min="3831" max="3831" width="9.109375" style="45"/>
    <col min="3832" max="3832" width="16" style="45" customWidth="1"/>
    <col min="3833" max="3833" width="23.44140625" style="45" customWidth="1"/>
    <col min="3834" max="3834" width="10.44140625" style="45" customWidth="1"/>
    <col min="3835" max="3836" width="10.109375" style="45" customWidth="1"/>
    <col min="3837" max="3837" width="26.6640625" style="45" customWidth="1"/>
    <col min="3838" max="3838" width="54.33203125" style="45" customWidth="1"/>
    <col min="3839" max="4080" width="9.109375" style="45"/>
    <col min="4081" max="4081" width="8" style="45" customWidth="1"/>
    <col min="4082" max="4082" width="48.44140625" style="45" customWidth="1"/>
    <col min="4083" max="4083" width="12.6640625" style="45" customWidth="1"/>
    <col min="4084" max="4084" width="9.44140625" style="45" customWidth="1"/>
    <col min="4085" max="4085" width="15.6640625" style="45" customWidth="1"/>
    <col min="4086" max="4086" width="12.33203125" style="45" customWidth="1"/>
    <col min="4087" max="4087" width="9.109375" style="45"/>
    <col min="4088" max="4088" width="16" style="45" customWidth="1"/>
    <col min="4089" max="4089" width="23.44140625" style="45" customWidth="1"/>
    <col min="4090" max="4090" width="10.44140625" style="45" customWidth="1"/>
    <col min="4091" max="4092" width="10.109375" style="45" customWidth="1"/>
    <col min="4093" max="4093" width="26.6640625" style="45" customWidth="1"/>
    <col min="4094" max="4094" width="54.33203125" style="45" customWidth="1"/>
    <col min="4095" max="4336" width="9.109375" style="45"/>
    <col min="4337" max="4337" width="8" style="45" customWidth="1"/>
    <col min="4338" max="4338" width="48.44140625" style="45" customWidth="1"/>
    <col min="4339" max="4339" width="12.6640625" style="45" customWidth="1"/>
    <col min="4340" max="4340" width="9.44140625" style="45" customWidth="1"/>
    <col min="4341" max="4341" width="15.6640625" style="45" customWidth="1"/>
    <col min="4342" max="4342" width="12.33203125" style="45" customWidth="1"/>
    <col min="4343" max="4343" width="9.109375" style="45"/>
    <col min="4344" max="4344" width="16" style="45" customWidth="1"/>
    <col min="4345" max="4345" width="23.44140625" style="45" customWidth="1"/>
    <col min="4346" max="4346" width="10.44140625" style="45" customWidth="1"/>
    <col min="4347" max="4348" width="10.109375" style="45" customWidth="1"/>
    <col min="4349" max="4349" width="26.6640625" style="45" customWidth="1"/>
    <col min="4350" max="4350" width="54.33203125" style="45" customWidth="1"/>
    <col min="4351" max="4592" width="9.109375" style="45"/>
    <col min="4593" max="4593" width="8" style="45" customWidth="1"/>
    <col min="4594" max="4594" width="48.44140625" style="45" customWidth="1"/>
    <col min="4595" max="4595" width="12.6640625" style="45" customWidth="1"/>
    <col min="4596" max="4596" width="9.44140625" style="45" customWidth="1"/>
    <col min="4597" max="4597" width="15.6640625" style="45" customWidth="1"/>
    <col min="4598" max="4598" width="12.33203125" style="45" customWidth="1"/>
    <col min="4599" max="4599" width="9.109375" style="45"/>
    <col min="4600" max="4600" width="16" style="45" customWidth="1"/>
    <col min="4601" max="4601" width="23.44140625" style="45" customWidth="1"/>
    <col min="4602" max="4602" width="10.44140625" style="45" customWidth="1"/>
    <col min="4603" max="4604" width="10.109375" style="45" customWidth="1"/>
    <col min="4605" max="4605" width="26.6640625" style="45" customWidth="1"/>
    <col min="4606" max="4606" width="54.33203125" style="45" customWidth="1"/>
    <col min="4607" max="4848" width="9.109375" style="45"/>
    <col min="4849" max="4849" width="8" style="45" customWidth="1"/>
    <col min="4850" max="4850" width="48.44140625" style="45" customWidth="1"/>
    <col min="4851" max="4851" width="12.6640625" style="45" customWidth="1"/>
    <col min="4852" max="4852" width="9.44140625" style="45" customWidth="1"/>
    <col min="4853" max="4853" width="15.6640625" style="45" customWidth="1"/>
    <col min="4854" max="4854" width="12.33203125" style="45" customWidth="1"/>
    <col min="4855" max="4855" width="9.109375" style="45"/>
    <col min="4856" max="4856" width="16" style="45" customWidth="1"/>
    <col min="4857" max="4857" width="23.44140625" style="45" customWidth="1"/>
    <col min="4858" max="4858" width="10.44140625" style="45" customWidth="1"/>
    <col min="4859" max="4860" width="10.109375" style="45" customWidth="1"/>
    <col min="4861" max="4861" width="26.6640625" style="45" customWidth="1"/>
    <col min="4862" max="4862" width="54.33203125" style="45" customWidth="1"/>
    <col min="4863" max="5104" width="9.109375" style="45"/>
    <col min="5105" max="5105" width="8" style="45" customWidth="1"/>
    <col min="5106" max="5106" width="48.44140625" style="45" customWidth="1"/>
    <col min="5107" max="5107" width="12.6640625" style="45" customWidth="1"/>
    <col min="5108" max="5108" width="9.44140625" style="45" customWidth="1"/>
    <col min="5109" max="5109" width="15.6640625" style="45" customWidth="1"/>
    <col min="5110" max="5110" width="12.33203125" style="45" customWidth="1"/>
    <col min="5111" max="5111" width="9.109375" style="45"/>
    <col min="5112" max="5112" width="16" style="45" customWidth="1"/>
    <col min="5113" max="5113" width="23.44140625" style="45" customWidth="1"/>
    <col min="5114" max="5114" width="10.44140625" style="45" customWidth="1"/>
    <col min="5115" max="5116" width="10.109375" style="45" customWidth="1"/>
    <col min="5117" max="5117" width="26.6640625" style="45" customWidth="1"/>
    <col min="5118" max="5118" width="54.33203125" style="45" customWidth="1"/>
    <col min="5119" max="5360" width="9.109375" style="45"/>
    <col min="5361" max="5361" width="8" style="45" customWidth="1"/>
    <col min="5362" max="5362" width="48.44140625" style="45" customWidth="1"/>
    <col min="5363" max="5363" width="12.6640625" style="45" customWidth="1"/>
    <col min="5364" max="5364" width="9.44140625" style="45" customWidth="1"/>
    <col min="5365" max="5365" width="15.6640625" style="45" customWidth="1"/>
    <col min="5366" max="5366" width="12.33203125" style="45" customWidth="1"/>
    <col min="5367" max="5367" width="9.109375" style="45"/>
    <col min="5368" max="5368" width="16" style="45" customWidth="1"/>
    <col min="5369" max="5369" width="23.44140625" style="45" customWidth="1"/>
    <col min="5370" max="5370" width="10.44140625" style="45" customWidth="1"/>
    <col min="5371" max="5372" width="10.109375" style="45" customWidth="1"/>
    <col min="5373" max="5373" width="26.6640625" style="45" customWidth="1"/>
    <col min="5374" max="5374" width="54.33203125" style="45" customWidth="1"/>
    <col min="5375" max="5616" width="9.109375" style="45"/>
    <col min="5617" max="5617" width="8" style="45" customWidth="1"/>
    <col min="5618" max="5618" width="48.44140625" style="45" customWidth="1"/>
    <col min="5619" max="5619" width="12.6640625" style="45" customWidth="1"/>
    <col min="5620" max="5620" width="9.44140625" style="45" customWidth="1"/>
    <col min="5621" max="5621" width="15.6640625" style="45" customWidth="1"/>
    <col min="5622" max="5622" width="12.33203125" style="45" customWidth="1"/>
    <col min="5623" max="5623" width="9.109375" style="45"/>
    <col min="5624" max="5624" width="16" style="45" customWidth="1"/>
    <col min="5625" max="5625" width="23.44140625" style="45" customWidth="1"/>
    <col min="5626" max="5626" width="10.44140625" style="45" customWidth="1"/>
    <col min="5627" max="5628" width="10.109375" style="45" customWidth="1"/>
    <col min="5629" max="5629" width="26.6640625" style="45" customWidth="1"/>
    <col min="5630" max="5630" width="54.33203125" style="45" customWidth="1"/>
    <col min="5631" max="5872" width="9.109375" style="45"/>
    <col min="5873" max="5873" width="8" style="45" customWidth="1"/>
    <col min="5874" max="5874" width="48.44140625" style="45" customWidth="1"/>
    <col min="5875" max="5875" width="12.6640625" style="45" customWidth="1"/>
    <col min="5876" max="5876" width="9.44140625" style="45" customWidth="1"/>
    <col min="5877" max="5877" width="15.6640625" style="45" customWidth="1"/>
    <col min="5878" max="5878" width="12.33203125" style="45" customWidth="1"/>
    <col min="5879" max="5879" width="9.109375" style="45"/>
    <col min="5880" max="5880" width="16" style="45" customWidth="1"/>
    <col min="5881" max="5881" width="23.44140625" style="45" customWidth="1"/>
    <col min="5882" max="5882" width="10.44140625" style="45" customWidth="1"/>
    <col min="5883" max="5884" width="10.109375" style="45" customWidth="1"/>
    <col min="5885" max="5885" width="26.6640625" style="45" customWidth="1"/>
    <col min="5886" max="5886" width="54.33203125" style="45" customWidth="1"/>
    <col min="5887" max="6128" width="9.109375" style="45"/>
    <col min="6129" max="6129" width="8" style="45" customWidth="1"/>
    <col min="6130" max="6130" width="48.44140625" style="45" customWidth="1"/>
    <col min="6131" max="6131" width="12.6640625" style="45" customWidth="1"/>
    <col min="6132" max="6132" width="9.44140625" style="45" customWidth="1"/>
    <col min="6133" max="6133" width="15.6640625" style="45" customWidth="1"/>
    <col min="6134" max="6134" width="12.33203125" style="45" customWidth="1"/>
    <col min="6135" max="6135" width="9.109375" style="45"/>
    <col min="6136" max="6136" width="16" style="45" customWidth="1"/>
    <col min="6137" max="6137" width="23.44140625" style="45" customWidth="1"/>
    <col min="6138" max="6138" width="10.44140625" style="45" customWidth="1"/>
    <col min="6139" max="6140" width="10.109375" style="45" customWidth="1"/>
    <col min="6141" max="6141" width="26.6640625" style="45" customWidth="1"/>
    <col min="6142" max="6142" width="54.33203125" style="45" customWidth="1"/>
    <col min="6143" max="6384" width="9.109375" style="45"/>
    <col min="6385" max="6385" width="8" style="45" customWidth="1"/>
    <col min="6386" max="6386" width="48.44140625" style="45" customWidth="1"/>
    <col min="6387" max="6387" width="12.6640625" style="45" customWidth="1"/>
    <col min="6388" max="6388" width="9.44140625" style="45" customWidth="1"/>
    <col min="6389" max="6389" width="15.6640625" style="45" customWidth="1"/>
    <col min="6390" max="6390" width="12.33203125" style="45" customWidth="1"/>
    <col min="6391" max="6391" width="9.109375" style="45"/>
    <col min="6392" max="6392" width="16" style="45" customWidth="1"/>
    <col min="6393" max="6393" width="23.44140625" style="45" customWidth="1"/>
    <col min="6394" max="6394" width="10.44140625" style="45" customWidth="1"/>
    <col min="6395" max="6396" width="10.109375" style="45" customWidth="1"/>
    <col min="6397" max="6397" width="26.6640625" style="45" customWidth="1"/>
    <col min="6398" max="6398" width="54.33203125" style="45" customWidth="1"/>
    <col min="6399" max="6640" width="9.109375" style="45"/>
    <col min="6641" max="6641" width="8" style="45" customWidth="1"/>
    <col min="6642" max="6642" width="48.44140625" style="45" customWidth="1"/>
    <col min="6643" max="6643" width="12.6640625" style="45" customWidth="1"/>
    <col min="6644" max="6644" width="9.44140625" style="45" customWidth="1"/>
    <col min="6645" max="6645" width="15.6640625" style="45" customWidth="1"/>
    <col min="6646" max="6646" width="12.33203125" style="45" customWidth="1"/>
    <col min="6647" max="6647" width="9.109375" style="45"/>
    <col min="6648" max="6648" width="16" style="45" customWidth="1"/>
    <col min="6649" max="6649" width="23.44140625" style="45" customWidth="1"/>
    <col min="6650" max="6650" width="10.44140625" style="45" customWidth="1"/>
    <col min="6651" max="6652" width="10.109375" style="45" customWidth="1"/>
    <col min="6653" max="6653" width="26.6640625" style="45" customWidth="1"/>
    <col min="6654" max="6654" width="54.33203125" style="45" customWidth="1"/>
    <col min="6655" max="6896" width="9.109375" style="45"/>
    <col min="6897" max="6897" width="8" style="45" customWidth="1"/>
    <col min="6898" max="6898" width="48.44140625" style="45" customWidth="1"/>
    <col min="6899" max="6899" width="12.6640625" style="45" customWidth="1"/>
    <col min="6900" max="6900" width="9.44140625" style="45" customWidth="1"/>
    <col min="6901" max="6901" width="15.6640625" style="45" customWidth="1"/>
    <col min="6902" max="6902" width="12.33203125" style="45" customWidth="1"/>
    <col min="6903" max="6903" width="9.109375" style="45"/>
    <col min="6904" max="6904" width="16" style="45" customWidth="1"/>
    <col min="6905" max="6905" width="23.44140625" style="45" customWidth="1"/>
    <col min="6906" max="6906" width="10.44140625" style="45" customWidth="1"/>
    <col min="6907" max="6908" width="10.109375" style="45" customWidth="1"/>
    <col min="6909" max="6909" width="26.6640625" style="45" customWidth="1"/>
    <col min="6910" max="6910" width="54.33203125" style="45" customWidth="1"/>
    <col min="6911" max="7152" width="9.109375" style="45"/>
    <col min="7153" max="7153" width="8" style="45" customWidth="1"/>
    <col min="7154" max="7154" width="48.44140625" style="45" customWidth="1"/>
    <col min="7155" max="7155" width="12.6640625" style="45" customWidth="1"/>
    <col min="7156" max="7156" width="9.44140625" style="45" customWidth="1"/>
    <col min="7157" max="7157" width="15.6640625" style="45" customWidth="1"/>
    <col min="7158" max="7158" width="12.33203125" style="45" customWidth="1"/>
    <col min="7159" max="7159" width="9.109375" style="45"/>
    <col min="7160" max="7160" width="16" style="45" customWidth="1"/>
    <col min="7161" max="7161" width="23.44140625" style="45" customWidth="1"/>
    <col min="7162" max="7162" width="10.44140625" style="45" customWidth="1"/>
    <col min="7163" max="7164" width="10.109375" style="45" customWidth="1"/>
    <col min="7165" max="7165" width="26.6640625" style="45" customWidth="1"/>
    <col min="7166" max="7166" width="54.33203125" style="45" customWidth="1"/>
    <col min="7167" max="7408" width="9.109375" style="45"/>
    <col min="7409" max="7409" width="8" style="45" customWidth="1"/>
    <col min="7410" max="7410" width="48.44140625" style="45" customWidth="1"/>
    <col min="7411" max="7411" width="12.6640625" style="45" customWidth="1"/>
    <col min="7412" max="7412" width="9.44140625" style="45" customWidth="1"/>
    <col min="7413" max="7413" width="15.6640625" style="45" customWidth="1"/>
    <col min="7414" max="7414" width="12.33203125" style="45" customWidth="1"/>
    <col min="7415" max="7415" width="9.109375" style="45"/>
    <col min="7416" max="7416" width="16" style="45" customWidth="1"/>
    <col min="7417" max="7417" width="23.44140625" style="45" customWidth="1"/>
    <col min="7418" max="7418" width="10.44140625" style="45" customWidth="1"/>
    <col min="7419" max="7420" width="10.109375" style="45" customWidth="1"/>
    <col min="7421" max="7421" width="26.6640625" style="45" customWidth="1"/>
    <col min="7422" max="7422" width="54.33203125" style="45" customWidth="1"/>
    <col min="7423" max="7664" width="9.109375" style="45"/>
    <col min="7665" max="7665" width="8" style="45" customWidth="1"/>
    <col min="7666" max="7666" width="48.44140625" style="45" customWidth="1"/>
    <col min="7667" max="7667" width="12.6640625" style="45" customWidth="1"/>
    <col min="7668" max="7668" width="9.44140625" style="45" customWidth="1"/>
    <col min="7669" max="7669" width="15.6640625" style="45" customWidth="1"/>
    <col min="7670" max="7670" width="12.33203125" style="45" customWidth="1"/>
    <col min="7671" max="7671" width="9.109375" style="45"/>
    <col min="7672" max="7672" width="16" style="45" customWidth="1"/>
    <col min="7673" max="7673" width="23.44140625" style="45" customWidth="1"/>
    <col min="7674" max="7674" width="10.44140625" style="45" customWidth="1"/>
    <col min="7675" max="7676" width="10.109375" style="45" customWidth="1"/>
    <col min="7677" max="7677" width="26.6640625" style="45" customWidth="1"/>
    <col min="7678" max="7678" width="54.33203125" style="45" customWidth="1"/>
    <col min="7679" max="7920" width="9.109375" style="45"/>
    <col min="7921" max="7921" width="8" style="45" customWidth="1"/>
    <col min="7922" max="7922" width="48.44140625" style="45" customWidth="1"/>
    <col min="7923" max="7923" width="12.6640625" style="45" customWidth="1"/>
    <col min="7924" max="7924" width="9.44140625" style="45" customWidth="1"/>
    <col min="7925" max="7925" width="15.6640625" style="45" customWidth="1"/>
    <col min="7926" max="7926" width="12.33203125" style="45" customWidth="1"/>
    <col min="7927" max="7927" width="9.109375" style="45"/>
    <col min="7928" max="7928" width="16" style="45" customWidth="1"/>
    <col min="7929" max="7929" width="23.44140625" style="45" customWidth="1"/>
    <col min="7930" max="7930" width="10.44140625" style="45" customWidth="1"/>
    <col min="7931" max="7932" width="10.109375" style="45" customWidth="1"/>
    <col min="7933" max="7933" width="26.6640625" style="45" customWidth="1"/>
    <col min="7934" max="7934" width="54.33203125" style="45" customWidth="1"/>
    <col min="7935" max="8176" width="9.109375" style="45"/>
    <col min="8177" max="8177" width="8" style="45" customWidth="1"/>
    <col min="8178" max="8178" width="48.44140625" style="45" customWidth="1"/>
    <col min="8179" max="8179" width="12.6640625" style="45" customWidth="1"/>
    <col min="8180" max="8180" width="9.44140625" style="45" customWidth="1"/>
    <col min="8181" max="8181" width="15.6640625" style="45" customWidth="1"/>
    <col min="8182" max="8182" width="12.33203125" style="45" customWidth="1"/>
    <col min="8183" max="8183" width="9.109375" style="45"/>
    <col min="8184" max="8184" width="16" style="45" customWidth="1"/>
    <col min="8185" max="8185" width="23.44140625" style="45" customWidth="1"/>
    <col min="8186" max="8186" width="10.44140625" style="45" customWidth="1"/>
    <col min="8187" max="8188" width="10.109375" style="45" customWidth="1"/>
    <col min="8189" max="8189" width="26.6640625" style="45" customWidth="1"/>
    <col min="8190" max="8190" width="54.33203125" style="45" customWidth="1"/>
    <col min="8191" max="8432" width="9.109375" style="45"/>
    <col min="8433" max="8433" width="8" style="45" customWidth="1"/>
    <col min="8434" max="8434" width="48.44140625" style="45" customWidth="1"/>
    <col min="8435" max="8435" width="12.6640625" style="45" customWidth="1"/>
    <col min="8436" max="8436" width="9.44140625" style="45" customWidth="1"/>
    <col min="8437" max="8437" width="15.6640625" style="45" customWidth="1"/>
    <col min="8438" max="8438" width="12.33203125" style="45" customWidth="1"/>
    <col min="8439" max="8439" width="9.109375" style="45"/>
    <col min="8440" max="8440" width="16" style="45" customWidth="1"/>
    <col min="8441" max="8441" width="23.44140625" style="45" customWidth="1"/>
    <col min="8442" max="8442" width="10.44140625" style="45" customWidth="1"/>
    <col min="8443" max="8444" width="10.109375" style="45" customWidth="1"/>
    <col min="8445" max="8445" width="26.6640625" style="45" customWidth="1"/>
    <col min="8446" max="8446" width="54.33203125" style="45" customWidth="1"/>
    <col min="8447" max="8688" width="9.109375" style="45"/>
    <col min="8689" max="8689" width="8" style="45" customWidth="1"/>
    <col min="8690" max="8690" width="48.44140625" style="45" customWidth="1"/>
    <col min="8691" max="8691" width="12.6640625" style="45" customWidth="1"/>
    <col min="8692" max="8692" width="9.44140625" style="45" customWidth="1"/>
    <col min="8693" max="8693" width="15.6640625" style="45" customWidth="1"/>
    <col min="8694" max="8694" width="12.33203125" style="45" customWidth="1"/>
    <col min="8695" max="8695" width="9.109375" style="45"/>
    <col min="8696" max="8696" width="16" style="45" customWidth="1"/>
    <col min="8697" max="8697" width="23.44140625" style="45" customWidth="1"/>
    <col min="8698" max="8698" width="10.44140625" style="45" customWidth="1"/>
    <col min="8699" max="8700" width="10.109375" style="45" customWidth="1"/>
    <col min="8701" max="8701" width="26.6640625" style="45" customWidth="1"/>
    <col min="8702" max="8702" width="54.33203125" style="45" customWidth="1"/>
    <col min="8703" max="8944" width="9.109375" style="45"/>
    <col min="8945" max="8945" width="8" style="45" customWidth="1"/>
    <col min="8946" max="8946" width="48.44140625" style="45" customWidth="1"/>
    <col min="8947" max="8947" width="12.6640625" style="45" customWidth="1"/>
    <col min="8948" max="8948" width="9.44140625" style="45" customWidth="1"/>
    <col min="8949" max="8949" width="15.6640625" style="45" customWidth="1"/>
    <col min="8950" max="8950" width="12.33203125" style="45" customWidth="1"/>
    <col min="8951" max="8951" width="9.109375" style="45"/>
    <col min="8952" max="8952" width="16" style="45" customWidth="1"/>
    <col min="8953" max="8953" width="23.44140625" style="45" customWidth="1"/>
    <col min="8954" max="8954" width="10.44140625" style="45" customWidth="1"/>
    <col min="8955" max="8956" width="10.109375" style="45" customWidth="1"/>
    <col min="8957" max="8957" width="26.6640625" style="45" customWidth="1"/>
    <col min="8958" max="8958" width="54.33203125" style="45" customWidth="1"/>
    <col min="8959" max="9200" width="9.109375" style="45"/>
    <col min="9201" max="9201" width="8" style="45" customWidth="1"/>
    <col min="9202" max="9202" width="48.44140625" style="45" customWidth="1"/>
    <col min="9203" max="9203" width="12.6640625" style="45" customWidth="1"/>
    <col min="9204" max="9204" width="9.44140625" style="45" customWidth="1"/>
    <col min="9205" max="9205" width="15.6640625" style="45" customWidth="1"/>
    <col min="9206" max="9206" width="12.33203125" style="45" customWidth="1"/>
    <col min="9207" max="9207" width="9.109375" style="45"/>
    <col min="9208" max="9208" width="16" style="45" customWidth="1"/>
    <col min="9209" max="9209" width="23.44140625" style="45" customWidth="1"/>
    <col min="9210" max="9210" width="10.44140625" style="45" customWidth="1"/>
    <col min="9211" max="9212" width="10.109375" style="45" customWidth="1"/>
    <col min="9213" max="9213" width="26.6640625" style="45" customWidth="1"/>
    <col min="9214" max="9214" width="54.33203125" style="45" customWidth="1"/>
    <col min="9215" max="9456" width="9.109375" style="45"/>
    <col min="9457" max="9457" width="8" style="45" customWidth="1"/>
    <col min="9458" max="9458" width="48.44140625" style="45" customWidth="1"/>
    <col min="9459" max="9459" width="12.6640625" style="45" customWidth="1"/>
    <col min="9460" max="9460" width="9.44140625" style="45" customWidth="1"/>
    <col min="9461" max="9461" width="15.6640625" style="45" customWidth="1"/>
    <col min="9462" max="9462" width="12.33203125" style="45" customWidth="1"/>
    <col min="9463" max="9463" width="9.109375" style="45"/>
    <col min="9464" max="9464" width="16" style="45" customWidth="1"/>
    <col min="9465" max="9465" width="23.44140625" style="45" customWidth="1"/>
    <col min="9466" max="9466" width="10.44140625" style="45" customWidth="1"/>
    <col min="9467" max="9468" width="10.109375" style="45" customWidth="1"/>
    <col min="9469" max="9469" width="26.6640625" style="45" customWidth="1"/>
    <col min="9470" max="9470" width="54.33203125" style="45" customWidth="1"/>
    <col min="9471" max="9712" width="9.109375" style="45"/>
    <col min="9713" max="9713" width="8" style="45" customWidth="1"/>
    <col min="9714" max="9714" width="48.44140625" style="45" customWidth="1"/>
    <col min="9715" max="9715" width="12.6640625" style="45" customWidth="1"/>
    <col min="9716" max="9716" width="9.44140625" style="45" customWidth="1"/>
    <col min="9717" max="9717" width="15.6640625" style="45" customWidth="1"/>
    <col min="9718" max="9718" width="12.33203125" style="45" customWidth="1"/>
    <col min="9719" max="9719" width="9.109375" style="45"/>
    <col min="9720" max="9720" width="16" style="45" customWidth="1"/>
    <col min="9721" max="9721" width="23.44140625" style="45" customWidth="1"/>
    <col min="9722" max="9722" width="10.44140625" style="45" customWidth="1"/>
    <col min="9723" max="9724" width="10.109375" style="45" customWidth="1"/>
    <col min="9725" max="9725" width="26.6640625" style="45" customWidth="1"/>
    <col min="9726" max="9726" width="54.33203125" style="45" customWidth="1"/>
    <col min="9727" max="9968" width="9.109375" style="45"/>
    <col min="9969" max="9969" width="8" style="45" customWidth="1"/>
    <col min="9970" max="9970" width="48.44140625" style="45" customWidth="1"/>
    <col min="9971" max="9971" width="12.6640625" style="45" customWidth="1"/>
    <col min="9972" max="9972" width="9.44140625" style="45" customWidth="1"/>
    <col min="9973" max="9973" width="15.6640625" style="45" customWidth="1"/>
    <col min="9974" max="9974" width="12.33203125" style="45" customWidth="1"/>
    <col min="9975" max="9975" width="9.109375" style="45"/>
    <col min="9976" max="9976" width="16" style="45" customWidth="1"/>
    <col min="9977" max="9977" width="23.44140625" style="45" customWidth="1"/>
    <col min="9978" max="9978" width="10.44140625" style="45" customWidth="1"/>
    <col min="9979" max="9980" width="10.109375" style="45" customWidth="1"/>
    <col min="9981" max="9981" width="26.6640625" style="45" customWidth="1"/>
    <col min="9982" max="9982" width="54.33203125" style="45" customWidth="1"/>
    <col min="9983" max="10224" width="9.109375" style="45"/>
    <col min="10225" max="10225" width="8" style="45" customWidth="1"/>
    <col min="10226" max="10226" width="48.44140625" style="45" customWidth="1"/>
    <col min="10227" max="10227" width="12.6640625" style="45" customWidth="1"/>
    <col min="10228" max="10228" width="9.44140625" style="45" customWidth="1"/>
    <col min="10229" max="10229" width="15.6640625" style="45" customWidth="1"/>
    <col min="10230" max="10230" width="12.33203125" style="45" customWidth="1"/>
    <col min="10231" max="10231" width="9.109375" style="45"/>
    <col min="10232" max="10232" width="16" style="45" customWidth="1"/>
    <col min="10233" max="10233" width="23.44140625" style="45" customWidth="1"/>
    <col min="10234" max="10234" width="10.44140625" style="45" customWidth="1"/>
    <col min="10235" max="10236" width="10.109375" style="45" customWidth="1"/>
    <col min="10237" max="10237" width="26.6640625" style="45" customWidth="1"/>
    <col min="10238" max="10238" width="54.33203125" style="45" customWidth="1"/>
    <col min="10239" max="10480" width="9.109375" style="45"/>
    <col min="10481" max="10481" width="8" style="45" customWidth="1"/>
    <col min="10482" max="10482" width="48.44140625" style="45" customWidth="1"/>
    <col min="10483" max="10483" width="12.6640625" style="45" customWidth="1"/>
    <col min="10484" max="10484" width="9.44140625" style="45" customWidth="1"/>
    <col min="10485" max="10485" width="15.6640625" style="45" customWidth="1"/>
    <col min="10486" max="10486" width="12.33203125" style="45" customWidth="1"/>
    <col min="10487" max="10487" width="9.109375" style="45"/>
    <col min="10488" max="10488" width="16" style="45" customWidth="1"/>
    <col min="10489" max="10489" width="23.44140625" style="45" customWidth="1"/>
    <col min="10490" max="10490" width="10.44140625" style="45" customWidth="1"/>
    <col min="10491" max="10492" width="10.109375" style="45" customWidth="1"/>
    <col min="10493" max="10493" width="26.6640625" style="45" customWidth="1"/>
    <col min="10494" max="10494" width="54.33203125" style="45" customWidth="1"/>
    <col min="10495" max="10736" width="9.109375" style="45"/>
    <col min="10737" max="10737" width="8" style="45" customWidth="1"/>
    <col min="10738" max="10738" width="48.44140625" style="45" customWidth="1"/>
    <col min="10739" max="10739" width="12.6640625" style="45" customWidth="1"/>
    <col min="10740" max="10740" width="9.44140625" style="45" customWidth="1"/>
    <col min="10741" max="10741" width="15.6640625" style="45" customWidth="1"/>
    <col min="10742" max="10742" width="12.33203125" style="45" customWidth="1"/>
    <col min="10743" max="10743" width="9.109375" style="45"/>
    <col min="10744" max="10744" width="16" style="45" customWidth="1"/>
    <col min="10745" max="10745" width="23.44140625" style="45" customWidth="1"/>
    <col min="10746" max="10746" width="10.44140625" style="45" customWidth="1"/>
    <col min="10747" max="10748" width="10.109375" style="45" customWidth="1"/>
    <col min="10749" max="10749" width="26.6640625" style="45" customWidth="1"/>
    <col min="10750" max="10750" width="54.33203125" style="45" customWidth="1"/>
    <col min="10751" max="10992" width="9.109375" style="45"/>
    <col min="10993" max="10993" width="8" style="45" customWidth="1"/>
    <col min="10994" max="10994" width="48.44140625" style="45" customWidth="1"/>
    <col min="10995" max="10995" width="12.6640625" style="45" customWidth="1"/>
    <col min="10996" max="10996" width="9.44140625" style="45" customWidth="1"/>
    <col min="10997" max="10997" width="15.6640625" style="45" customWidth="1"/>
    <col min="10998" max="10998" width="12.33203125" style="45" customWidth="1"/>
    <col min="10999" max="10999" width="9.109375" style="45"/>
    <col min="11000" max="11000" width="16" style="45" customWidth="1"/>
    <col min="11001" max="11001" width="23.44140625" style="45" customWidth="1"/>
    <col min="11002" max="11002" width="10.44140625" style="45" customWidth="1"/>
    <col min="11003" max="11004" width="10.109375" style="45" customWidth="1"/>
    <col min="11005" max="11005" width="26.6640625" style="45" customWidth="1"/>
    <col min="11006" max="11006" width="54.33203125" style="45" customWidth="1"/>
    <col min="11007" max="11248" width="9.109375" style="45"/>
    <col min="11249" max="11249" width="8" style="45" customWidth="1"/>
    <col min="11250" max="11250" width="48.44140625" style="45" customWidth="1"/>
    <col min="11251" max="11251" width="12.6640625" style="45" customWidth="1"/>
    <col min="11252" max="11252" width="9.44140625" style="45" customWidth="1"/>
    <col min="11253" max="11253" width="15.6640625" style="45" customWidth="1"/>
    <col min="11254" max="11254" width="12.33203125" style="45" customWidth="1"/>
    <col min="11255" max="11255" width="9.109375" style="45"/>
    <col min="11256" max="11256" width="16" style="45" customWidth="1"/>
    <col min="11257" max="11257" width="23.44140625" style="45" customWidth="1"/>
    <col min="11258" max="11258" width="10.44140625" style="45" customWidth="1"/>
    <col min="11259" max="11260" width="10.109375" style="45" customWidth="1"/>
    <col min="11261" max="11261" width="26.6640625" style="45" customWidth="1"/>
    <col min="11262" max="11262" width="54.33203125" style="45" customWidth="1"/>
    <col min="11263" max="11504" width="9.109375" style="45"/>
    <col min="11505" max="11505" width="8" style="45" customWidth="1"/>
    <col min="11506" max="11506" width="48.44140625" style="45" customWidth="1"/>
    <col min="11507" max="11507" width="12.6640625" style="45" customWidth="1"/>
    <col min="11508" max="11508" width="9.44140625" style="45" customWidth="1"/>
    <col min="11509" max="11509" width="15.6640625" style="45" customWidth="1"/>
    <col min="11510" max="11510" width="12.33203125" style="45" customWidth="1"/>
    <col min="11511" max="11511" width="9.109375" style="45"/>
    <col min="11512" max="11512" width="16" style="45" customWidth="1"/>
    <col min="11513" max="11513" width="23.44140625" style="45" customWidth="1"/>
    <col min="11514" max="11514" width="10.44140625" style="45" customWidth="1"/>
    <col min="11515" max="11516" width="10.109375" style="45" customWidth="1"/>
    <col min="11517" max="11517" width="26.6640625" style="45" customWidth="1"/>
    <col min="11518" max="11518" width="54.33203125" style="45" customWidth="1"/>
    <col min="11519" max="11760" width="9.109375" style="45"/>
    <col min="11761" max="11761" width="8" style="45" customWidth="1"/>
    <col min="11762" max="11762" width="48.44140625" style="45" customWidth="1"/>
    <col min="11763" max="11763" width="12.6640625" style="45" customWidth="1"/>
    <col min="11764" max="11764" width="9.44140625" style="45" customWidth="1"/>
    <col min="11765" max="11765" width="15.6640625" style="45" customWidth="1"/>
    <col min="11766" max="11766" width="12.33203125" style="45" customWidth="1"/>
    <col min="11767" max="11767" width="9.109375" style="45"/>
    <col min="11768" max="11768" width="16" style="45" customWidth="1"/>
    <col min="11769" max="11769" width="23.44140625" style="45" customWidth="1"/>
    <col min="11770" max="11770" width="10.44140625" style="45" customWidth="1"/>
    <col min="11771" max="11772" width="10.109375" style="45" customWidth="1"/>
    <col min="11773" max="11773" width="26.6640625" style="45" customWidth="1"/>
    <col min="11774" max="11774" width="54.33203125" style="45" customWidth="1"/>
    <col min="11775" max="12016" width="9.109375" style="45"/>
    <col min="12017" max="12017" width="8" style="45" customWidth="1"/>
    <col min="12018" max="12018" width="48.44140625" style="45" customWidth="1"/>
    <col min="12019" max="12019" width="12.6640625" style="45" customWidth="1"/>
    <col min="12020" max="12020" width="9.44140625" style="45" customWidth="1"/>
    <col min="12021" max="12021" width="15.6640625" style="45" customWidth="1"/>
    <col min="12022" max="12022" width="12.33203125" style="45" customWidth="1"/>
    <col min="12023" max="12023" width="9.109375" style="45"/>
    <col min="12024" max="12024" width="16" style="45" customWidth="1"/>
    <col min="12025" max="12025" width="23.44140625" style="45" customWidth="1"/>
    <col min="12026" max="12026" width="10.44140625" style="45" customWidth="1"/>
    <col min="12027" max="12028" width="10.109375" style="45" customWidth="1"/>
    <col min="12029" max="12029" width="26.6640625" style="45" customWidth="1"/>
    <col min="12030" max="12030" width="54.33203125" style="45" customWidth="1"/>
    <col min="12031" max="12272" width="9.109375" style="45"/>
    <col min="12273" max="12273" width="8" style="45" customWidth="1"/>
    <col min="12274" max="12274" width="48.44140625" style="45" customWidth="1"/>
    <col min="12275" max="12275" width="12.6640625" style="45" customWidth="1"/>
    <col min="12276" max="12276" width="9.44140625" style="45" customWidth="1"/>
    <col min="12277" max="12277" width="15.6640625" style="45" customWidth="1"/>
    <col min="12278" max="12278" width="12.33203125" style="45" customWidth="1"/>
    <col min="12279" max="12279" width="9.109375" style="45"/>
    <col min="12280" max="12280" width="16" style="45" customWidth="1"/>
    <col min="12281" max="12281" width="23.44140625" style="45" customWidth="1"/>
    <col min="12282" max="12282" width="10.44140625" style="45" customWidth="1"/>
    <col min="12283" max="12284" width="10.109375" style="45" customWidth="1"/>
    <col min="12285" max="12285" width="26.6640625" style="45" customWidth="1"/>
    <col min="12286" max="12286" width="54.33203125" style="45" customWidth="1"/>
    <col min="12287" max="12528" width="9.109375" style="45"/>
    <col min="12529" max="12529" width="8" style="45" customWidth="1"/>
    <col min="12530" max="12530" width="48.44140625" style="45" customWidth="1"/>
    <col min="12531" max="12531" width="12.6640625" style="45" customWidth="1"/>
    <col min="12532" max="12532" width="9.44140625" style="45" customWidth="1"/>
    <col min="12533" max="12533" width="15.6640625" style="45" customWidth="1"/>
    <col min="12534" max="12534" width="12.33203125" style="45" customWidth="1"/>
    <col min="12535" max="12535" width="9.109375" style="45"/>
    <col min="12536" max="12536" width="16" style="45" customWidth="1"/>
    <col min="12537" max="12537" width="23.44140625" style="45" customWidth="1"/>
    <col min="12538" max="12538" width="10.44140625" style="45" customWidth="1"/>
    <col min="12539" max="12540" width="10.109375" style="45" customWidth="1"/>
    <col min="12541" max="12541" width="26.6640625" style="45" customWidth="1"/>
    <col min="12542" max="12542" width="54.33203125" style="45" customWidth="1"/>
    <col min="12543" max="12784" width="9.109375" style="45"/>
    <col min="12785" max="12785" width="8" style="45" customWidth="1"/>
    <col min="12786" max="12786" width="48.44140625" style="45" customWidth="1"/>
    <col min="12787" max="12787" width="12.6640625" style="45" customWidth="1"/>
    <col min="12788" max="12788" width="9.44140625" style="45" customWidth="1"/>
    <col min="12789" max="12789" width="15.6640625" style="45" customWidth="1"/>
    <col min="12790" max="12790" width="12.33203125" style="45" customWidth="1"/>
    <col min="12791" max="12791" width="9.109375" style="45"/>
    <col min="12792" max="12792" width="16" style="45" customWidth="1"/>
    <col min="12793" max="12793" width="23.44140625" style="45" customWidth="1"/>
    <col min="12794" max="12794" width="10.44140625" style="45" customWidth="1"/>
    <col min="12795" max="12796" width="10.109375" style="45" customWidth="1"/>
    <col min="12797" max="12797" width="26.6640625" style="45" customWidth="1"/>
    <col min="12798" max="12798" width="54.33203125" style="45" customWidth="1"/>
    <col min="12799" max="13040" width="9.109375" style="45"/>
    <col min="13041" max="13041" width="8" style="45" customWidth="1"/>
    <col min="13042" max="13042" width="48.44140625" style="45" customWidth="1"/>
    <col min="13043" max="13043" width="12.6640625" style="45" customWidth="1"/>
    <col min="13044" max="13044" width="9.44140625" style="45" customWidth="1"/>
    <col min="13045" max="13045" width="15.6640625" style="45" customWidth="1"/>
    <col min="13046" max="13046" width="12.33203125" style="45" customWidth="1"/>
    <col min="13047" max="13047" width="9.109375" style="45"/>
    <col min="13048" max="13048" width="16" style="45" customWidth="1"/>
    <col min="13049" max="13049" width="23.44140625" style="45" customWidth="1"/>
    <col min="13050" max="13050" width="10.44140625" style="45" customWidth="1"/>
    <col min="13051" max="13052" width="10.109375" style="45" customWidth="1"/>
    <col min="13053" max="13053" width="26.6640625" style="45" customWidth="1"/>
    <col min="13054" max="13054" width="54.33203125" style="45" customWidth="1"/>
    <col min="13055" max="13296" width="9.109375" style="45"/>
    <col min="13297" max="13297" width="8" style="45" customWidth="1"/>
    <col min="13298" max="13298" width="48.44140625" style="45" customWidth="1"/>
    <col min="13299" max="13299" width="12.6640625" style="45" customWidth="1"/>
    <col min="13300" max="13300" width="9.44140625" style="45" customWidth="1"/>
    <col min="13301" max="13301" width="15.6640625" style="45" customWidth="1"/>
    <col min="13302" max="13302" width="12.33203125" style="45" customWidth="1"/>
    <col min="13303" max="13303" width="9.109375" style="45"/>
    <col min="13304" max="13304" width="16" style="45" customWidth="1"/>
    <col min="13305" max="13305" width="23.44140625" style="45" customWidth="1"/>
    <col min="13306" max="13306" width="10.44140625" style="45" customWidth="1"/>
    <col min="13307" max="13308" width="10.109375" style="45" customWidth="1"/>
    <col min="13309" max="13309" width="26.6640625" style="45" customWidth="1"/>
    <col min="13310" max="13310" width="54.33203125" style="45" customWidth="1"/>
    <col min="13311" max="13552" width="9.109375" style="45"/>
    <col min="13553" max="13553" width="8" style="45" customWidth="1"/>
    <col min="13554" max="13554" width="48.44140625" style="45" customWidth="1"/>
    <col min="13555" max="13555" width="12.6640625" style="45" customWidth="1"/>
    <col min="13556" max="13556" width="9.44140625" style="45" customWidth="1"/>
    <col min="13557" max="13557" width="15.6640625" style="45" customWidth="1"/>
    <col min="13558" max="13558" width="12.33203125" style="45" customWidth="1"/>
    <col min="13559" max="13559" width="9.109375" style="45"/>
    <col min="13560" max="13560" width="16" style="45" customWidth="1"/>
    <col min="13561" max="13561" width="23.44140625" style="45" customWidth="1"/>
    <col min="13562" max="13562" width="10.44140625" style="45" customWidth="1"/>
    <col min="13563" max="13564" width="10.109375" style="45" customWidth="1"/>
    <col min="13565" max="13565" width="26.6640625" style="45" customWidth="1"/>
    <col min="13566" max="13566" width="54.33203125" style="45" customWidth="1"/>
    <col min="13567" max="13808" width="9.109375" style="45"/>
    <col min="13809" max="13809" width="8" style="45" customWidth="1"/>
    <col min="13810" max="13810" width="48.44140625" style="45" customWidth="1"/>
    <col min="13811" max="13811" width="12.6640625" style="45" customWidth="1"/>
    <col min="13812" max="13812" width="9.44140625" style="45" customWidth="1"/>
    <col min="13813" max="13813" width="15.6640625" style="45" customWidth="1"/>
    <col min="13814" max="13814" width="12.33203125" style="45" customWidth="1"/>
    <col min="13815" max="13815" width="9.109375" style="45"/>
    <col min="13816" max="13816" width="16" style="45" customWidth="1"/>
    <col min="13817" max="13817" width="23.44140625" style="45" customWidth="1"/>
    <col min="13818" max="13818" width="10.44140625" style="45" customWidth="1"/>
    <col min="13819" max="13820" width="10.109375" style="45" customWidth="1"/>
    <col min="13821" max="13821" width="26.6640625" style="45" customWidth="1"/>
    <col min="13822" max="13822" width="54.33203125" style="45" customWidth="1"/>
    <col min="13823" max="14064" width="9.109375" style="45"/>
    <col min="14065" max="14065" width="8" style="45" customWidth="1"/>
    <col min="14066" max="14066" width="48.44140625" style="45" customWidth="1"/>
    <col min="14067" max="14067" width="12.6640625" style="45" customWidth="1"/>
    <col min="14068" max="14068" width="9.44140625" style="45" customWidth="1"/>
    <col min="14069" max="14069" width="15.6640625" style="45" customWidth="1"/>
    <col min="14070" max="14070" width="12.33203125" style="45" customWidth="1"/>
    <col min="14071" max="14071" width="9.109375" style="45"/>
    <col min="14072" max="14072" width="16" style="45" customWidth="1"/>
    <col min="14073" max="14073" width="23.44140625" style="45" customWidth="1"/>
    <col min="14074" max="14074" width="10.44140625" style="45" customWidth="1"/>
    <col min="14075" max="14076" width="10.109375" style="45" customWidth="1"/>
    <col min="14077" max="14077" width="26.6640625" style="45" customWidth="1"/>
    <col min="14078" max="14078" width="54.33203125" style="45" customWidth="1"/>
    <col min="14079" max="14320" width="9.109375" style="45"/>
    <col min="14321" max="14321" width="8" style="45" customWidth="1"/>
    <col min="14322" max="14322" width="48.44140625" style="45" customWidth="1"/>
    <col min="14323" max="14323" width="12.6640625" style="45" customWidth="1"/>
    <col min="14324" max="14324" width="9.44140625" style="45" customWidth="1"/>
    <col min="14325" max="14325" width="15.6640625" style="45" customWidth="1"/>
    <col min="14326" max="14326" width="12.33203125" style="45" customWidth="1"/>
    <col min="14327" max="14327" width="9.109375" style="45"/>
    <col min="14328" max="14328" width="16" style="45" customWidth="1"/>
    <col min="14329" max="14329" width="23.44140625" style="45" customWidth="1"/>
    <col min="14330" max="14330" width="10.44140625" style="45" customWidth="1"/>
    <col min="14331" max="14332" width="10.109375" style="45" customWidth="1"/>
    <col min="14333" max="14333" width="26.6640625" style="45" customWidth="1"/>
    <col min="14334" max="14334" width="54.33203125" style="45" customWidth="1"/>
    <col min="14335" max="14576" width="9.109375" style="45"/>
    <col min="14577" max="14577" width="8" style="45" customWidth="1"/>
    <col min="14578" max="14578" width="48.44140625" style="45" customWidth="1"/>
    <col min="14579" max="14579" width="12.6640625" style="45" customWidth="1"/>
    <col min="14580" max="14580" width="9.44140625" style="45" customWidth="1"/>
    <col min="14581" max="14581" width="15.6640625" style="45" customWidth="1"/>
    <col min="14582" max="14582" width="12.33203125" style="45" customWidth="1"/>
    <col min="14583" max="14583" width="9.109375" style="45"/>
    <col min="14584" max="14584" width="16" style="45" customWidth="1"/>
    <col min="14585" max="14585" width="23.44140625" style="45" customWidth="1"/>
    <col min="14586" max="14586" width="10.44140625" style="45" customWidth="1"/>
    <col min="14587" max="14588" width="10.109375" style="45" customWidth="1"/>
    <col min="14589" max="14589" width="26.6640625" style="45" customWidth="1"/>
    <col min="14590" max="14590" width="54.33203125" style="45" customWidth="1"/>
    <col min="14591" max="14832" width="9.109375" style="45"/>
    <col min="14833" max="14833" width="8" style="45" customWidth="1"/>
    <col min="14834" max="14834" width="48.44140625" style="45" customWidth="1"/>
    <col min="14835" max="14835" width="12.6640625" style="45" customWidth="1"/>
    <col min="14836" max="14836" width="9.44140625" style="45" customWidth="1"/>
    <col min="14837" max="14837" width="15.6640625" style="45" customWidth="1"/>
    <col min="14838" max="14838" width="12.33203125" style="45" customWidth="1"/>
    <col min="14839" max="14839" width="9.109375" style="45"/>
    <col min="14840" max="14840" width="16" style="45" customWidth="1"/>
    <col min="14841" max="14841" width="23.44140625" style="45" customWidth="1"/>
    <col min="14842" max="14842" width="10.44140625" style="45" customWidth="1"/>
    <col min="14843" max="14844" width="10.109375" style="45" customWidth="1"/>
    <col min="14845" max="14845" width="26.6640625" style="45" customWidth="1"/>
    <col min="14846" max="14846" width="54.33203125" style="45" customWidth="1"/>
    <col min="14847" max="15088" width="9.109375" style="45"/>
    <col min="15089" max="15089" width="8" style="45" customWidth="1"/>
    <col min="15090" max="15090" width="48.44140625" style="45" customWidth="1"/>
    <col min="15091" max="15091" width="12.6640625" style="45" customWidth="1"/>
    <col min="15092" max="15092" width="9.44140625" style="45" customWidth="1"/>
    <col min="15093" max="15093" width="15.6640625" style="45" customWidth="1"/>
    <col min="15094" max="15094" width="12.33203125" style="45" customWidth="1"/>
    <col min="15095" max="15095" width="9.109375" style="45"/>
    <col min="15096" max="15096" width="16" style="45" customWidth="1"/>
    <col min="15097" max="15097" width="23.44140625" style="45" customWidth="1"/>
    <col min="15098" max="15098" width="10.44140625" style="45" customWidth="1"/>
    <col min="15099" max="15100" width="10.109375" style="45" customWidth="1"/>
    <col min="15101" max="15101" width="26.6640625" style="45" customWidth="1"/>
    <col min="15102" max="15102" width="54.33203125" style="45" customWidth="1"/>
    <col min="15103" max="15344" width="9.109375" style="45"/>
    <col min="15345" max="15345" width="8" style="45" customWidth="1"/>
    <col min="15346" max="15346" width="48.44140625" style="45" customWidth="1"/>
    <col min="15347" max="15347" width="12.6640625" style="45" customWidth="1"/>
    <col min="15348" max="15348" width="9.44140625" style="45" customWidth="1"/>
    <col min="15349" max="15349" width="15.6640625" style="45" customWidth="1"/>
    <col min="15350" max="15350" width="12.33203125" style="45" customWidth="1"/>
    <col min="15351" max="15351" width="9.109375" style="45"/>
    <col min="15352" max="15352" width="16" style="45" customWidth="1"/>
    <col min="15353" max="15353" width="23.44140625" style="45" customWidth="1"/>
    <col min="15354" max="15354" width="10.44140625" style="45" customWidth="1"/>
    <col min="15355" max="15356" width="10.109375" style="45" customWidth="1"/>
    <col min="15357" max="15357" width="26.6640625" style="45" customWidth="1"/>
    <col min="15358" max="15358" width="54.33203125" style="45" customWidth="1"/>
    <col min="15359" max="15600" width="9.109375" style="45"/>
    <col min="15601" max="15601" width="8" style="45" customWidth="1"/>
    <col min="15602" max="15602" width="48.44140625" style="45" customWidth="1"/>
    <col min="15603" max="15603" width="12.6640625" style="45" customWidth="1"/>
    <col min="15604" max="15604" width="9.44140625" style="45" customWidth="1"/>
    <col min="15605" max="15605" width="15.6640625" style="45" customWidth="1"/>
    <col min="15606" max="15606" width="12.33203125" style="45" customWidth="1"/>
    <col min="15607" max="15607" width="9.109375" style="45"/>
    <col min="15608" max="15608" width="16" style="45" customWidth="1"/>
    <col min="15609" max="15609" width="23.44140625" style="45" customWidth="1"/>
    <col min="15610" max="15610" width="10.44140625" style="45" customWidth="1"/>
    <col min="15611" max="15612" width="10.109375" style="45" customWidth="1"/>
    <col min="15613" max="15613" width="26.6640625" style="45" customWidth="1"/>
    <col min="15614" max="15614" width="54.33203125" style="45" customWidth="1"/>
    <col min="15615" max="15856" width="9.109375" style="45"/>
    <col min="15857" max="15857" width="8" style="45" customWidth="1"/>
    <col min="15858" max="15858" width="48.44140625" style="45" customWidth="1"/>
    <col min="15859" max="15859" width="12.6640625" style="45" customWidth="1"/>
    <col min="15860" max="15860" width="9.44140625" style="45" customWidth="1"/>
    <col min="15861" max="15861" width="15.6640625" style="45" customWidth="1"/>
    <col min="15862" max="15862" width="12.33203125" style="45" customWidth="1"/>
    <col min="15863" max="15863" width="9.109375" style="45"/>
    <col min="15864" max="15864" width="16" style="45" customWidth="1"/>
    <col min="15865" max="15865" width="23.44140625" style="45" customWidth="1"/>
    <col min="15866" max="15866" width="10.44140625" style="45" customWidth="1"/>
    <col min="15867" max="15868" width="10.109375" style="45" customWidth="1"/>
    <col min="15869" max="15869" width="26.6640625" style="45" customWidth="1"/>
    <col min="15870" max="15870" width="54.33203125" style="45" customWidth="1"/>
    <col min="15871" max="16112" width="9.109375" style="45"/>
    <col min="16113" max="16113" width="8" style="45" customWidth="1"/>
    <col min="16114" max="16114" width="48.44140625" style="45" customWidth="1"/>
    <col min="16115" max="16115" width="12.6640625" style="45" customWidth="1"/>
    <col min="16116" max="16116" width="9.44140625" style="45" customWidth="1"/>
    <col min="16117" max="16117" width="15.6640625" style="45" customWidth="1"/>
    <col min="16118" max="16118" width="12.33203125" style="45" customWidth="1"/>
    <col min="16119" max="16119" width="9.109375" style="45"/>
    <col min="16120" max="16120" width="16" style="45" customWidth="1"/>
    <col min="16121" max="16121" width="23.44140625" style="45" customWidth="1"/>
    <col min="16122" max="16122" width="10.44140625" style="45" customWidth="1"/>
    <col min="16123" max="16124" width="10.109375" style="45" customWidth="1"/>
    <col min="16125" max="16125" width="26.6640625" style="45" customWidth="1"/>
    <col min="16126" max="16126" width="54.33203125" style="45" customWidth="1"/>
    <col min="16127" max="16384" width="9.109375" style="45"/>
  </cols>
  <sheetData>
    <row r="1" spans="1:11" ht="15" customHeight="1">
      <c r="A1" s="192" t="s">
        <v>11</v>
      </c>
      <c r="B1" s="303" t="s">
        <v>282</v>
      </c>
      <c r="C1" s="303"/>
      <c r="D1" s="303"/>
      <c r="E1" s="193"/>
      <c r="F1" s="193"/>
      <c r="G1" s="193"/>
      <c r="H1" s="193"/>
      <c r="I1" s="193"/>
      <c r="J1" s="193"/>
      <c r="K1" s="193"/>
    </row>
    <row r="2" spans="1:11" ht="15" customHeight="1">
      <c r="A2" s="194"/>
      <c r="B2" s="194"/>
      <c r="C2" s="193"/>
      <c r="D2" s="195"/>
      <c r="E2" s="193"/>
      <c r="F2" s="193"/>
      <c r="G2" s="193"/>
      <c r="H2" s="193"/>
      <c r="I2" s="193"/>
      <c r="J2" s="193"/>
      <c r="K2" s="193"/>
    </row>
    <row r="3" spans="1:11" ht="15" customHeight="1">
      <c r="A3" s="103" t="s">
        <v>182</v>
      </c>
      <c r="B3" s="221" t="s">
        <v>283</v>
      </c>
      <c r="C3" s="222"/>
      <c r="D3" s="223"/>
      <c r="E3" s="193"/>
      <c r="F3" s="193"/>
      <c r="G3" s="193"/>
      <c r="H3" s="193"/>
      <c r="I3" s="193"/>
      <c r="J3" s="193"/>
      <c r="K3" s="193"/>
    </row>
    <row r="4" spans="1:11" ht="15" customHeight="1">
      <c r="A4" s="103" t="s">
        <v>183</v>
      </c>
      <c r="B4" s="298"/>
      <c r="C4" s="105"/>
      <c r="D4" s="122"/>
      <c r="E4" s="193"/>
      <c r="F4" s="193"/>
      <c r="G4" s="193"/>
      <c r="H4" s="193"/>
      <c r="I4" s="193"/>
      <c r="J4" s="193"/>
      <c r="K4" s="193"/>
    </row>
    <row r="5" spans="1:11" ht="15" customHeight="1">
      <c r="A5" s="196" t="s">
        <v>184</v>
      </c>
      <c r="B5" s="291"/>
      <c r="C5" s="224"/>
      <c r="D5" s="225"/>
      <c r="E5" s="193"/>
      <c r="F5" s="193"/>
      <c r="G5" s="193"/>
      <c r="H5" s="193"/>
      <c r="I5" s="193"/>
      <c r="J5" s="193"/>
      <c r="K5" s="193"/>
    </row>
    <row r="6" spans="1:11" ht="15" customHeight="1">
      <c r="A6" s="196" t="s">
        <v>272</v>
      </c>
      <c r="B6" s="292"/>
      <c r="C6" s="105"/>
      <c r="D6" s="122"/>
      <c r="E6" s="193"/>
      <c r="F6" s="193"/>
      <c r="G6" s="193"/>
      <c r="H6" s="193"/>
      <c r="I6" s="193"/>
      <c r="J6" s="193"/>
      <c r="K6" s="193"/>
    </row>
    <row r="7" spans="1:11" ht="15" customHeight="1">
      <c r="A7" s="196" t="s">
        <v>281</v>
      </c>
      <c r="B7" s="221" t="s">
        <v>130</v>
      </c>
      <c r="C7" s="222"/>
      <c r="D7" s="223"/>
      <c r="E7" s="193"/>
      <c r="F7" s="193"/>
      <c r="G7" s="193"/>
      <c r="H7" s="193"/>
      <c r="I7" s="193"/>
      <c r="J7" s="193"/>
      <c r="K7" s="193"/>
    </row>
    <row r="8" spans="1:11" ht="15" customHeight="1">
      <c r="A8" s="103" t="s">
        <v>187</v>
      </c>
      <c r="B8" s="299"/>
      <c r="C8" s="105"/>
      <c r="D8" s="122"/>
      <c r="E8" s="193"/>
      <c r="F8" s="197"/>
      <c r="G8" s="193"/>
      <c r="H8" s="193"/>
      <c r="I8" s="193"/>
      <c r="J8" s="193"/>
      <c r="K8" s="193"/>
    </row>
    <row r="9" spans="1:11" ht="15" customHeight="1">
      <c r="A9" s="114"/>
      <c r="B9" s="114"/>
      <c r="C9" s="115"/>
      <c r="D9" s="198"/>
      <c r="E9" s="193"/>
      <c r="F9" s="193"/>
      <c r="G9" s="193"/>
      <c r="H9" s="193"/>
      <c r="I9" s="193"/>
      <c r="J9" s="193"/>
      <c r="K9" s="193"/>
    </row>
    <row r="10" spans="1:11" ht="15" customHeight="1">
      <c r="A10" s="199">
        <v>5</v>
      </c>
      <c r="B10" s="200" t="s">
        <v>14</v>
      </c>
      <c r="C10" s="199" t="s">
        <v>173</v>
      </c>
      <c r="D10" s="199" t="s">
        <v>115</v>
      </c>
      <c r="E10" s="193"/>
      <c r="F10" s="193"/>
      <c r="G10" s="193"/>
      <c r="H10" s="193"/>
      <c r="I10" s="193"/>
      <c r="J10" s="193"/>
      <c r="K10" s="193"/>
    </row>
    <row r="11" spans="1:11" ht="15" customHeight="1">
      <c r="A11" s="121"/>
      <c r="B11" s="106"/>
      <c r="C11" s="106"/>
      <c r="D11" s="201"/>
      <c r="E11" s="193"/>
      <c r="F11" s="193"/>
      <c r="G11" s="193"/>
      <c r="H11" s="193"/>
      <c r="I11" s="193"/>
      <c r="J11" s="193"/>
      <c r="K11" s="193"/>
    </row>
    <row r="12" spans="1:11" ht="15" customHeight="1">
      <c r="A12" s="48" t="s">
        <v>189</v>
      </c>
      <c r="B12" s="116" t="s">
        <v>190</v>
      </c>
      <c r="C12" s="117">
        <f>SUM(C13:C21)</f>
        <v>0</v>
      </c>
      <c r="D12" s="117">
        <f>SUM(D13:D21)</f>
        <v>0</v>
      </c>
      <c r="E12" s="115"/>
      <c r="F12" s="115"/>
      <c r="G12" s="115"/>
      <c r="H12" s="115"/>
      <c r="I12" s="115"/>
      <c r="J12" s="115"/>
      <c r="K12" s="115"/>
    </row>
    <row r="13" spans="1:11" ht="15" customHeight="1">
      <c r="A13" s="16" t="s">
        <v>191</v>
      </c>
      <c r="B13" s="102" t="s">
        <v>192</v>
      </c>
      <c r="C13" s="294"/>
      <c r="D13" s="118">
        <f>ROUND(($B$8*C13/100),2)</f>
        <v>0</v>
      </c>
      <c r="E13" s="115"/>
      <c r="F13" s="115"/>
      <c r="G13" s="115"/>
      <c r="H13" s="115"/>
      <c r="I13" s="115"/>
      <c r="J13" s="115"/>
      <c r="K13" s="115"/>
    </row>
    <row r="14" spans="1:11" ht="15" customHeight="1">
      <c r="A14" s="16" t="s">
        <v>193</v>
      </c>
      <c r="B14" s="102" t="s">
        <v>194</v>
      </c>
      <c r="C14" s="294"/>
      <c r="D14" s="118">
        <f t="shared" ref="D14:D21" si="0">ROUND(($B$8*C14/100),2)</f>
        <v>0</v>
      </c>
      <c r="E14" s="115"/>
      <c r="F14" s="115"/>
      <c r="G14" s="115"/>
      <c r="H14" s="115"/>
      <c r="I14" s="115"/>
      <c r="J14" s="115"/>
      <c r="K14" s="115"/>
    </row>
    <row r="15" spans="1:11" ht="15" customHeight="1">
      <c r="A15" s="16" t="s">
        <v>195</v>
      </c>
      <c r="B15" s="102" t="s">
        <v>196</v>
      </c>
      <c r="C15" s="294"/>
      <c r="D15" s="118">
        <f t="shared" si="0"/>
        <v>0</v>
      </c>
      <c r="E15" s="115"/>
      <c r="F15" s="115"/>
      <c r="G15" s="115"/>
      <c r="H15" s="115"/>
      <c r="I15" s="115"/>
      <c r="J15" s="115"/>
      <c r="K15" s="115"/>
    </row>
    <row r="16" spans="1:11" ht="15" customHeight="1">
      <c r="A16" s="16" t="s">
        <v>197</v>
      </c>
      <c r="B16" s="102" t="s">
        <v>198</v>
      </c>
      <c r="C16" s="294"/>
      <c r="D16" s="118">
        <f t="shared" si="0"/>
        <v>0</v>
      </c>
      <c r="E16" s="115"/>
      <c r="F16" s="115"/>
      <c r="G16" s="115"/>
      <c r="H16" s="115"/>
      <c r="I16" s="115"/>
      <c r="J16" s="115"/>
      <c r="K16" s="115"/>
    </row>
    <row r="17" spans="1:11" ht="15" customHeight="1">
      <c r="A17" s="16" t="s">
        <v>199</v>
      </c>
      <c r="B17" s="102" t="s">
        <v>200</v>
      </c>
      <c r="C17" s="294"/>
      <c r="D17" s="118">
        <f t="shared" si="0"/>
        <v>0</v>
      </c>
      <c r="E17" s="115"/>
      <c r="F17" s="115"/>
      <c r="G17" s="115"/>
      <c r="H17" s="115"/>
      <c r="I17" s="115"/>
      <c r="J17" s="115"/>
      <c r="K17" s="115"/>
    </row>
    <row r="18" spans="1:11" ht="15" customHeight="1">
      <c r="A18" s="16" t="s">
        <v>201</v>
      </c>
      <c r="B18" s="102" t="s">
        <v>202</v>
      </c>
      <c r="C18" s="294"/>
      <c r="D18" s="118">
        <f t="shared" si="0"/>
        <v>0</v>
      </c>
      <c r="E18" s="115"/>
      <c r="F18" s="115"/>
      <c r="G18" s="115"/>
      <c r="H18" s="115"/>
      <c r="I18" s="115"/>
      <c r="J18" s="115"/>
      <c r="K18" s="115"/>
    </row>
    <row r="19" spans="1:11" ht="15" customHeight="1">
      <c r="A19" s="16" t="s">
        <v>203</v>
      </c>
      <c r="B19" s="102" t="s">
        <v>204</v>
      </c>
      <c r="C19" s="294"/>
      <c r="D19" s="118">
        <f t="shared" si="0"/>
        <v>0</v>
      </c>
      <c r="E19" s="115"/>
      <c r="F19" s="115"/>
      <c r="G19" s="115"/>
      <c r="H19" s="115"/>
      <c r="I19" s="115"/>
      <c r="J19" s="115"/>
      <c r="K19" s="115"/>
    </row>
    <row r="20" spans="1:11" ht="15" customHeight="1">
      <c r="A20" s="16" t="s">
        <v>205</v>
      </c>
      <c r="B20" s="102" t="s">
        <v>206</v>
      </c>
      <c r="C20" s="294"/>
      <c r="D20" s="118">
        <f t="shared" si="0"/>
        <v>0</v>
      </c>
      <c r="E20" s="115"/>
      <c r="F20" s="115"/>
      <c r="G20" s="115"/>
      <c r="H20" s="115"/>
      <c r="I20" s="115"/>
      <c r="J20" s="115"/>
      <c r="K20" s="115"/>
    </row>
    <row r="21" spans="1:11" ht="15" customHeight="1">
      <c r="A21" s="16" t="s">
        <v>207</v>
      </c>
      <c r="B21" s="102" t="s">
        <v>208</v>
      </c>
      <c r="C21" s="294"/>
      <c r="D21" s="118">
        <f t="shared" si="0"/>
        <v>0</v>
      </c>
      <c r="E21" s="115"/>
      <c r="F21" s="115"/>
      <c r="G21" s="115"/>
      <c r="H21" s="115"/>
      <c r="I21" s="115"/>
      <c r="J21" s="115"/>
      <c r="K21" s="115"/>
    </row>
    <row r="22" spans="1:11" ht="15" customHeight="1">
      <c r="A22" s="114"/>
      <c r="B22" s="106"/>
      <c r="C22" s="106"/>
      <c r="D22" s="201"/>
      <c r="E22" s="193"/>
      <c r="F22" s="193"/>
      <c r="G22" s="193"/>
      <c r="H22" s="193"/>
      <c r="I22" s="193"/>
      <c r="J22" s="193"/>
      <c r="K22" s="193"/>
    </row>
    <row r="23" spans="1:11" ht="15" customHeight="1">
      <c r="A23" s="48" t="s">
        <v>209</v>
      </c>
      <c r="B23" s="116" t="s">
        <v>210</v>
      </c>
      <c r="C23" s="117">
        <f>SUM(C24:C30)</f>
        <v>0</v>
      </c>
      <c r="D23" s="117">
        <f>SUM(D24:D30)</f>
        <v>0</v>
      </c>
      <c r="E23" s="115"/>
      <c r="F23" s="115"/>
      <c r="G23" s="115"/>
      <c r="H23" s="115"/>
      <c r="I23" s="115"/>
      <c r="J23" s="115"/>
      <c r="K23" s="115"/>
    </row>
    <row r="24" spans="1:11" ht="15" customHeight="1">
      <c r="A24" s="16" t="s">
        <v>211</v>
      </c>
      <c r="B24" s="102" t="s">
        <v>212</v>
      </c>
      <c r="C24" s="294"/>
      <c r="D24" s="118">
        <f>ROUND(($B$8*C24/100),2)</f>
        <v>0</v>
      </c>
      <c r="E24" s="115"/>
      <c r="F24" s="115"/>
      <c r="G24" s="115"/>
      <c r="H24" s="115"/>
      <c r="I24" s="115"/>
      <c r="J24" s="115"/>
      <c r="K24" s="115"/>
    </row>
    <row r="25" spans="1:11" ht="15" customHeight="1">
      <c r="A25" s="16" t="s">
        <v>213</v>
      </c>
      <c r="B25" s="102" t="s">
        <v>214</v>
      </c>
      <c r="C25" s="294"/>
      <c r="D25" s="118">
        <f t="shared" ref="D25:D30" si="1">ROUND(($B$8*C25/100),2)</f>
        <v>0</v>
      </c>
      <c r="E25" s="115"/>
      <c r="F25" s="115"/>
      <c r="G25" s="115"/>
      <c r="H25" s="115"/>
      <c r="I25" s="115"/>
      <c r="J25" s="115"/>
      <c r="K25" s="115"/>
    </row>
    <row r="26" spans="1:11" ht="15" customHeight="1">
      <c r="A26" s="16" t="s">
        <v>215</v>
      </c>
      <c r="B26" s="102" t="s">
        <v>216</v>
      </c>
      <c r="C26" s="294"/>
      <c r="D26" s="118">
        <f t="shared" si="1"/>
        <v>0</v>
      </c>
      <c r="E26" s="115"/>
      <c r="F26" s="115"/>
      <c r="G26" s="115"/>
      <c r="H26" s="115"/>
      <c r="I26" s="202"/>
      <c r="J26" s="115"/>
      <c r="K26" s="115"/>
    </row>
    <row r="27" spans="1:11" ht="15" customHeight="1">
      <c r="A27" s="16" t="s">
        <v>217</v>
      </c>
      <c r="B27" s="102" t="s">
        <v>218</v>
      </c>
      <c r="C27" s="294"/>
      <c r="D27" s="118">
        <f t="shared" si="1"/>
        <v>0</v>
      </c>
      <c r="E27" s="115"/>
      <c r="F27" s="115"/>
      <c r="G27" s="115"/>
      <c r="H27" s="115"/>
      <c r="I27" s="115"/>
      <c r="J27" s="115"/>
      <c r="K27" s="115"/>
    </row>
    <row r="28" spans="1:11" ht="15" customHeight="1">
      <c r="A28" s="16" t="s">
        <v>219</v>
      </c>
      <c r="B28" s="102" t="s">
        <v>220</v>
      </c>
      <c r="C28" s="294"/>
      <c r="D28" s="118">
        <f t="shared" si="1"/>
        <v>0</v>
      </c>
      <c r="E28" s="115"/>
      <c r="F28" s="115"/>
      <c r="G28" s="115"/>
      <c r="H28" s="115"/>
      <c r="I28" s="115"/>
      <c r="J28" s="115"/>
      <c r="K28" s="115"/>
    </row>
    <row r="29" spans="1:11" ht="15" customHeight="1">
      <c r="A29" s="16" t="s">
        <v>221</v>
      </c>
      <c r="B29" s="102" t="s">
        <v>222</v>
      </c>
      <c r="C29" s="294"/>
      <c r="D29" s="118">
        <f t="shared" si="1"/>
        <v>0</v>
      </c>
      <c r="E29" s="115"/>
      <c r="F29" s="115"/>
      <c r="G29" s="115"/>
      <c r="H29" s="115"/>
      <c r="I29" s="115"/>
      <c r="J29" s="115"/>
      <c r="K29" s="115"/>
    </row>
    <row r="30" spans="1:11" ht="15" customHeight="1">
      <c r="A30" s="16" t="s">
        <v>223</v>
      </c>
      <c r="B30" s="102" t="s">
        <v>224</v>
      </c>
      <c r="C30" s="294"/>
      <c r="D30" s="118">
        <f t="shared" si="1"/>
        <v>0</v>
      </c>
      <c r="E30" s="115"/>
      <c r="F30" s="115"/>
      <c r="G30" s="115"/>
      <c r="H30" s="115"/>
      <c r="I30" s="115"/>
      <c r="J30" s="115"/>
      <c r="K30" s="115"/>
    </row>
    <row r="31" spans="1:11" ht="15" customHeight="1">
      <c r="A31" s="114"/>
      <c r="B31" s="106"/>
      <c r="C31" s="106"/>
      <c r="D31" s="201"/>
      <c r="E31" s="193"/>
      <c r="F31" s="193"/>
      <c r="G31" s="193"/>
      <c r="H31" s="193"/>
      <c r="I31" s="193"/>
      <c r="J31" s="193"/>
      <c r="K31" s="193"/>
    </row>
    <row r="32" spans="1:11" ht="15" customHeight="1">
      <c r="A32" s="48" t="s">
        <v>225</v>
      </c>
      <c r="B32" s="116" t="s">
        <v>226</v>
      </c>
      <c r="C32" s="117">
        <f>SUM(C33:C37)</f>
        <v>0</v>
      </c>
      <c r="D32" s="117">
        <f>SUM(D33:D37)</f>
        <v>0</v>
      </c>
      <c r="E32" s="115"/>
      <c r="F32" s="115"/>
      <c r="G32" s="115"/>
      <c r="H32" s="115"/>
      <c r="I32" s="115"/>
      <c r="J32" s="115"/>
      <c r="K32" s="115"/>
    </row>
    <row r="33" spans="1:11" ht="15" customHeight="1">
      <c r="A33" s="16" t="s">
        <v>227</v>
      </c>
      <c r="B33" s="102" t="s">
        <v>228</v>
      </c>
      <c r="C33" s="294"/>
      <c r="D33" s="118">
        <f>ROUND(($B$8*C33/100),2)</f>
        <v>0</v>
      </c>
      <c r="E33" s="115"/>
      <c r="F33" s="115"/>
      <c r="G33" s="115"/>
      <c r="H33" s="115"/>
      <c r="I33" s="115"/>
      <c r="J33" s="115"/>
      <c r="K33" s="115"/>
    </row>
    <row r="34" spans="1:11" ht="15" customHeight="1">
      <c r="A34" s="16" t="s">
        <v>229</v>
      </c>
      <c r="B34" s="102" t="s">
        <v>230</v>
      </c>
      <c r="C34" s="294"/>
      <c r="D34" s="118">
        <f t="shared" ref="D34:D37" si="2">ROUND(($B$8*C34/100),2)</f>
        <v>0</v>
      </c>
      <c r="E34" s="115"/>
      <c r="F34" s="115"/>
      <c r="G34" s="115"/>
      <c r="H34" s="115"/>
      <c r="I34" s="115"/>
      <c r="J34" s="115"/>
      <c r="K34" s="115"/>
    </row>
    <row r="35" spans="1:11" ht="15" customHeight="1">
      <c r="A35" s="16" t="s">
        <v>231</v>
      </c>
      <c r="B35" s="102" t="s">
        <v>232</v>
      </c>
      <c r="C35" s="294"/>
      <c r="D35" s="118">
        <f t="shared" si="2"/>
        <v>0</v>
      </c>
      <c r="E35" s="115"/>
      <c r="F35" s="115"/>
      <c r="G35" s="115"/>
      <c r="H35" s="115"/>
      <c r="I35" s="115"/>
      <c r="J35" s="115"/>
      <c r="K35" s="115"/>
    </row>
    <row r="36" spans="1:11" ht="15" customHeight="1">
      <c r="A36" s="16" t="s">
        <v>233</v>
      </c>
      <c r="B36" s="102" t="s">
        <v>234</v>
      </c>
      <c r="C36" s="294"/>
      <c r="D36" s="118">
        <f t="shared" si="2"/>
        <v>0</v>
      </c>
      <c r="E36" s="115"/>
      <c r="F36" s="115"/>
      <c r="G36" s="115"/>
      <c r="H36" s="115"/>
      <c r="I36" s="115"/>
      <c r="J36" s="115"/>
      <c r="K36" s="115"/>
    </row>
    <row r="37" spans="1:11" ht="15" customHeight="1">
      <c r="A37" s="16" t="s">
        <v>235</v>
      </c>
      <c r="B37" s="102" t="s">
        <v>236</v>
      </c>
      <c r="C37" s="294"/>
      <c r="D37" s="118">
        <f t="shared" si="2"/>
        <v>0</v>
      </c>
      <c r="E37" s="115"/>
      <c r="F37" s="115"/>
      <c r="G37" s="115"/>
      <c r="H37" s="115"/>
      <c r="I37" s="115"/>
      <c r="J37" s="115"/>
      <c r="K37" s="115"/>
    </row>
    <row r="38" spans="1:11" ht="15" customHeight="1">
      <c r="A38" s="114"/>
      <c r="B38" s="106"/>
      <c r="C38" s="106"/>
      <c r="D38" s="201"/>
      <c r="E38" s="193"/>
      <c r="F38" s="193"/>
      <c r="G38" s="193"/>
      <c r="H38" s="193"/>
      <c r="I38" s="193"/>
      <c r="J38" s="193"/>
      <c r="K38" s="193"/>
    </row>
    <row r="39" spans="1:11" ht="15" customHeight="1">
      <c r="A39" s="48" t="s">
        <v>237</v>
      </c>
      <c r="B39" s="116" t="s">
        <v>238</v>
      </c>
      <c r="C39" s="117">
        <f>SUM(C40:C41)</f>
        <v>0</v>
      </c>
      <c r="D39" s="117">
        <f>SUM(D40:D41)</f>
        <v>0</v>
      </c>
      <c r="E39" s="115"/>
      <c r="F39" s="115"/>
      <c r="G39" s="115"/>
      <c r="H39" s="115"/>
      <c r="I39" s="115"/>
      <c r="J39" s="115"/>
      <c r="K39" s="115"/>
    </row>
    <row r="40" spans="1:11" ht="15" customHeight="1">
      <c r="A40" s="16" t="s">
        <v>239</v>
      </c>
      <c r="B40" s="102" t="s">
        <v>240</v>
      </c>
      <c r="C40" s="295"/>
      <c r="D40" s="118">
        <f>ROUND(($B$8*C40/100),2)</f>
        <v>0</v>
      </c>
      <c r="E40" s="202"/>
      <c r="F40" s="115"/>
      <c r="G40" s="115"/>
      <c r="H40" s="115"/>
      <c r="I40" s="115"/>
      <c r="J40" s="115"/>
      <c r="K40" s="115"/>
    </row>
    <row r="41" spans="1:11" ht="27.6">
      <c r="A41" s="16" t="s">
        <v>241</v>
      </c>
      <c r="B41" s="100" t="s">
        <v>242</v>
      </c>
      <c r="C41" s="295"/>
      <c r="D41" s="118">
        <f>ROUND(($B$8*C41/100),2)</f>
        <v>0</v>
      </c>
      <c r="E41" s="202"/>
      <c r="F41" s="115"/>
      <c r="G41" s="115"/>
      <c r="H41" s="115"/>
      <c r="I41" s="115"/>
      <c r="J41" s="202"/>
      <c r="K41" s="115"/>
    </row>
    <row r="42" spans="1:11" ht="15" customHeight="1">
      <c r="A42" s="111"/>
      <c r="B42" s="106"/>
      <c r="C42" s="106"/>
      <c r="D42" s="201"/>
      <c r="E42" s="193"/>
      <c r="F42" s="193"/>
      <c r="G42" s="193"/>
      <c r="H42" s="193"/>
      <c r="I42" s="115"/>
      <c r="J42" s="202"/>
      <c r="K42" s="193"/>
    </row>
    <row r="43" spans="1:11" ht="15" customHeight="1">
      <c r="A43" s="304" t="s">
        <v>243</v>
      </c>
      <c r="B43" s="305"/>
      <c r="C43" s="117">
        <f>C12+C23+C32+C39</f>
        <v>0</v>
      </c>
      <c r="D43" s="117">
        <f>D12+D23+D32+D39</f>
        <v>0</v>
      </c>
      <c r="E43" s="115"/>
      <c r="F43" s="115"/>
      <c r="G43" s="115"/>
      <c r="H43" s="115"/>
      <c r="I43" s="115"/>
      <c r="J43" s="115"/>
      <c r="K43" s="115"/>
    </row>
    <row r="44" spans="1:11" ht="15" customHeight="1">
      <c r="A44" s="15"/>
      <c r="B44" s="15"/>
      <c r="C44" s="113"/>
      <c r="D44" s="15"/>
      <c r="E44" s="115"/>
      <c r="F44" s="115"/>
      <c r="G44" s="115"/>
      <c r="H44" s="115"/>
      <c r="I44" s="115"/>
      <c r="J44" s="115"/>
      <c r="K44" s="115"/>
    </row>
    <row r="45" spans="1:11" ht="15" customHeight="1">
      <c r="A45" s="226">
        <v>6</v>
      </c>
      <c r="B45" s="204" t="s">
        <v>244</v>
      </c>
      <c r="C45" s="205" t="s">
        <v>173</v>
      </c>
      <c r="D45" s="205" t="s">
        <v>115</v>
      </c>
      <c r="E45" s="115"/>
      <c r="F45" s="115"/>
      <c r="G45" s="115"/>
      <c r="H45" s="115"/>
      <c r="I45" s="115"/>
      <c r="J45" s="115"/>
      <c r="K45" s="115"/>
    </row>
    <row r="46" spans="1:11" ht="15" customHeight="1">
      <c r="A46" s="16" t="s">
        <v>245</v>
      </c>
      <c r="B46" s="206" t="s">
        <v>246</v>
      </c>
      <c r="C46" s="207" t="e">
        <f>ROUND((D46/$B$8),4)*100</f>
        <v>#DIV/0!</v>
      </c>
      <c r="D46" s="296"/>
      <c r="E46" s="202"/>
      <c r="F46" s="115"/>
      <c r="G46" s="115"/>
      <c r="H46" s="115"/>
      <c r="I46" s="115"/>
      <c r="J46" s="115"/>
      <c r="K46" s="115"/>
    </row>
    <row r="47" spans="1:11" ht="15" customHeight="1">
      <c r="A47" s="112" t="s">
        <v>247</v>
      </c>
      <c r="B47" s="102" t="s">
        <v>248</v>
      </c>
      <c r="C47" s="118" t="e">
        <f t="shared" ref="C47:C51" si="3">ROUND((D47/$B$8),4)*100</f>
        <v>#DIV/0!</v>
      </c>
      <c r="D47" s="294"/>
      <c r="E47" s="202"/>
      <c r="F47" s="115"/>
      <c r="G47" s="115"/>
      <c r="H47" s="115"/>
      <c r="I47" s="115"/>
      <c r="J47" s="115"/>
      <c r="K47" s="115"/>
    </row>
    <row r="48" spans="1:11" ht="15" customHeight="1">
      <c r="A48" s="112" t="s">
        <v>249</v>
      </c>
      <c r="B48" s="102" t="s">
        <v>250</v>
      </c>
      <c r="C48" s="118" t="e">
        <f t="shared" si="3"/>
        <v>#DIV/0!</v>
      </c>
      <c r="D48" s="294"/>
      <c r="E48" s="202"/>
      <c r="F48" s="115"/>
      <c r="G48" s="115"/>
      <c r="H48" s="115"/>
      <c r="I48" s="115"/>
      <c r="J48" s="115"/>
      <c r="K48" s="115"/>
    </row>
    <row r="49" spans="1:5" ht="15" customHeight="1">
      <c r="A49" s="112" t="s">
        <v>251</v>
      </c>
      <c r="B49" s="102" t="s">
        <v>252</v>
      </c>
      <c r="C49" s="118" t="e">
        <f t="shared" si="3"/>
        <v>#DIV/0!</v>
      </c>
      <c r="D49" s="294"/>
      <c r="E49" s="202"/>
    </row>
    <row r="50" spans="1:5" ht="15" customHeight="1">
      <c r="A50" s="112" t="s">
        <v>253</v>
      </c>
      <c r="B50" s="102" t="s">
        <v>254</v>
      </c>
      <c r="C50" s="118" t="e">
        <f t="shared" si="3"/>
        <v>#DIV/0!</v>
      </c>
      <c r="D50" s="294"/>
      <c r="E50" s="202"/>
    </row>
    <row r="51" spans="1:5" ht="15" customHeight="1">
      <c r="A51" s="112" t="s">
        <v>255</v>
      </c>
      <c r="B51" s="208" t="s">
        <v>256</v>
      </c>
      <c r="C51" s="209" t="e">
        <f t="shared" si="3"/>
        <v>#DIV/0!</v>
      </c>
      <c r="D51" s="297"/>
      <c r="E51" s="202"/>
    </row>
    <row r="52" spans="1:5" ht="15" customHeight="1">
      <c r="A52" s="306" t="s">
        <v>257</v>
      </c>
      <c r="B52" s="307"/>
      <c r="C52" s="210" t="e">
        <f>SUM(C46:C51)</f>
        <v>#DIV/0!</v>
      </c>
      <c r="D52" s="210">
        <f>SUM(D46:D51)</f>
        <v>0</v>
      </c>
      <c r="E52" s="115"/>
    </row>
    <row r="53" spans="1:5" ht="15" customHeight="1">
      <c r="A53" s="15"/>
      <c r="B53" s="15"/>
      <c r="C53" s="211"/>
      <c r="D53" s="15"/>
      <c r="E53" s="115"/>
    </row>
    <row r="54" spans="1:5" ht="15" customHeight="1">
      <c r="A54" s="308" t="s">
        <v>258</v>
      </c>
      <c r="B54" s="308"/>
      <c r="C54" s="212" t="e">
        <f>C43+C52</f>
        <v>#DIV/0!</v>
      </c>
      <c r="D54" s="213">
        <f>D43+D52</f>
        <v>0</v>
      </c>
      <c r="E54" s="115"/>
    </row>
    <row r="55" spans="1:5" ht="15" customHeight="1">
      <c r="A55" s="15"/>
      <c r="B55" s="15"/>
      <c r="C55" s="211"/>
      <c r="D55" s="15"/>
      <c r="E55" s="115"/>
    </row>
    <row r="56" spans="1:5" ht="15" customHeight="1">
      <c r="A56" s="180">
        <v>7</v>
      </c>
      <c r="B56" s="180" t="s">
        <v>259</v>
      </c>
      <c r="C56" s="214"/>
      <c r="D56" s="180" t="s">
        <v>173</v>
      </c>
      <c r="E56" s="115"/>
    </row>
    <row r="57" spans="1:5" ht="15" customHeight="1">
      <c r="A57" s="109"/>
      <c r="B57" s="215" t="s">
        <v>260</v>
      </c>
      <c r="C57" s="208"/>
      <c r="D57" s="216" t="e">
        <f>C54/100</f>
        <v>#DIV/0!</v>
      </c>
      <c r="E57" s="115"/>
    </row>
    <row r="58" spans="1:5" ht="15" customHeight="1">
      <c r="A58" s="110"/>
      <c r="B58" s="101" t="s">
        <v>261</v>
      </c>
      <c r="C58" s="102"/>
      <c r="D58" s="217"/>
      <c r="E58" s="115"/>
    </row>
    <row r="59" spans="1:5" ht="15" customHeight="1">
      <c r="A59" s="110"/>
      <c r="B59" s="101" t="s">
        <v>262</v>
      </c>
      <c r="C59" s="102"/>
      <c r="D59" s="217">
        <f>' FATOR K'!K10</f>
        <v>0</v>
      </c>
      <c r="E59" s="115"/>
    </row>
    <row r="60" spans="1:5" ht="15" customHeight="1">
      <c r="A60" s="110"/>
      <c r="B60" s="215" t="s">
        <v>263</v>
      </c>
      <c r="C60" s="208"/>
      <c r="D60" s="217">
        <f>' FATOR K'!K11</f>
        <v>0</v>
      </c>
      <c r="E60" s="115"/>
    </row>
    <row r="61" spans="1:5" ht="15" customHeight="1">
      <c r="A61" s="110"/>
      <c r="B61" s="101" t="s">
        <v>264</v>
      </c>
      <c r="C61" s="102"/>
      <c r="D61" s="218">
        <f>' FATOR K'!K12</f>
        <v>0</v>
      </c>
      <c r="E61" s="115"/>
    </row>
    <row r="62" spans="1:5" ht="15" customHeight="1">
      <c r="A62" s="110"/>
      <c r="B62" s="206" t="s">
        <v>265</v>
      </c>
      <c r="C62" s="108">
        <f>' FATOR K'!$J$13</f>
        <v>0</v>
      </c>
      <c r="D62" s="109"/>
      <c r="E62" s="115"/>
    </row>
    <row r="63" spans="1:5" ht="15" customHeight="1">
      <c r="A63" s="110"/>
      <c r="B63" s="102" t="s">
        <v>266</v>
      </c>
      <c r="C63" s="107">
        <f>' FATOR K'!$J$14</f>
        <v>0</v>
      </c>
      <c r="D63" s="110"/>
      <c r="E63" s="115"/>
    </row>
    <row r="64" spans="1:5" ht="15" customHeight="1">
      <c r="A64" s="110"/>
      <c r="B64" s="102" t="s">
        <v>267</v>
      </c>
      <c r="C64" s="107">
        <f>' FATOR K'!$J$15</f>
        <v>0</v>
      </c>
      <c r="D64" s="110"/>
      <c r="E64" s="115"/>
    </row>
    <row r="65" spans="1:4" ht="15" customHeight="1">
      <c r="A65" s="112"/>
      <c r="B65" s="102" t="s">
        <v>268</v>
      </c>
      <c r="C65" s="107">
        <f>' FATOR K'!$J$16</f>
        <v>0</v>
      </c>
      <c r="D65" s="112"/>
    </row>
    <row r="66" spans="1:4" ht="15" customHeight="1">
      <c r="A66" s="15"/>
      <c r="B66" s="15"/>
      <c r="C66" s="113"/>
      <c r="D66" s="15"/>
    </row>
    <row r="67" spans="1:4" ht="15" customHeight="1">
      <c r="A67" s="308" t="s">
        <v>269</v>
      </c>
      <c r="B67" s="308"/>
      <c r="C67" s="308"/>
      <c r="D67" s="219" t="e">
        <f>(1+D57+D59)*(1+D60)*(1+D61)</f>
        <v>#DIV/0!</v>
      </c>
    </row>
    <row r="68" spans="1:4" ht="15" customHeight="1">
      <c r="A68" s="15"/>
      <c r="B68" s="115"/>
      <c r="C68" s="115"/>
      <c r="D68" s="15"/>
    </row>
    <row r="69" spans="1:4" ht="15" customHeight="1">
      <c r="A69" s="302" t="s">
        <v>270</v>
      </c>
      <c r="B69" s="302"/>
      <c r="C69" s="302"/>
      <c r="D69" s="220" t="e">
        <f>D67*B8</f>
        <v>#DIV/0!</v>
      </c>
    </row>
    <row r="70" spans="1:4" ht="15" customHeight="1">
      <c r="A70" s="15"/>
      <c r="B70" s="15"/>
      <c r="C70" s="113"/>
      <c r="D70" s="15"/>
    </row>
    <row r="71" spans="1:4" ht="15" customHeight="1">
      <c r="A71" s="15"/>
      <c r="B71" s="15"/>
      <c r="C71" s="113"/>
      <c r="D71" s="15"/>
    </row>
    <row r="72" spans="1:4" ht="15" customHeight="1">
      <c r="A72" s="15"/>
      <c r="B72" s="15"/>
      <c r="C72" s="113"/>
      <c r="D72" s="15"/>
    </row>
    <row r="73" spans="1:4" ht="15" customHeight="1">
      <c r="A73" s="15"/>
      <c r="B73" s="15"/>
      <c r="C73" s="113"/>
      <c r="D73" s="15"/>
    </row>
    <row r="74" spans="1:4" ht="15" customHeight="1">
      <c r="A74" s="15"/>
      <c r="B74" s="15"/>
      <c r="C74" s="113"/>
      <c r="D74" s="15"/>
    </row>
    <row r="75" spans="1:4" ht="15" customHeight="1">
      <c r="A75" s="15"/>
      <c r="B75" s="15"/>
      <c r="C75" s="113"/>
      <c r="D75" s="15"/>
    </row>
    <row r="76" spans="1:4" ht="15" customHeight="1">
      <c r="A76" s="15"/>
      <c r="B76" s="15"/>
      <c r="C76" s="113"/>
      <c r="D76" s="15"/>
    </row>
    <row r="77" spans="1:4" ht="15" customHeight="1">
      <c r="A77" s="15"/>
      <c r="B77" s="15"/>
      <c r="C77" s="113"/>
      <c r="D77" s="15"/>
    </row>
    <row r="78" spans="1:4" ht="15" customHeight="1">
      <c r="A78" s="15"/>
      <c r="B78" s="15"/>
      <c r="C78" s="113"/>
      <c r="D78" s="15"/>
    </row>
    <row r="79" spans="1:4" ht="15" customHeight="1">
      <c r="A79" s="15"/>
      <c r="B79" s="15"/>
      <c r="C79" s="113"/>
      <c r="D79" s="15"/>
    </row>
    <row r="80" spans="1:4" ht="15" customHeight="1"/>
    <row r="81" ht="15" customHeight="1"/>
    <row r="82" ht="15" customHeight="1"/>
    <row r="83" ht="15" customHeight="1"/>
    <row r="84" ht="15" customHeight="1"/>
    <row r="85" ht="12" customHeight="1"/>
    <row r="86" ht="12" customHeight="1"/>
    <row r="87" ht="12" customHeight="1"/>
    <row r="88" ht="12" customHeight="1"/>
    <row r="89" ht="12" customHeight="1"/>
    <row r="90" ht="12" customHeight="1"/>
    <row r="91" ht="12" customHeight="1"/>
    <row r="92" ht="12" customHeight="1"/>
    <row r="93" ht="12" customHeight="1"/>
    <row r="94" ht="12" customHeight="1"/>
    <row r="95" ht="12" customHeight="1"/>
    <row r="96" ht="12" customHeight="1"/>
    <row r="97" ht="12" customHeight="1"/>
    <row r="98" ht="12" customHeight="1"/>
    <row r="99" ht="12" customHeight="1"/>
    <row r="100" ht="12" customHeight="1"/>
    <row r="101" ht="12" customHeight="1"/>
    <row r="102" ht="12" customHeight="1"/>
    <row r="103" ht="12" customHeight="1"/>
    <row r="104" ht="12" customHeight="1"/>
    <row r="105" ht="12" customHeight="1"/>
    <row r="106" ht="12" customHeight="1"/>
    <row r="107" ht="12" customHeight="1"/>
  </sheetData>
  <mergeCells count="6">
    <mergeCell ref="A69:C69"/>
    <mergeCell ref="B1:D1"/>
    <mergeCell ref="A43:B43"/>
    <mergeCell ref="A52:B52"/>
    <mergeCell ref="A54:B54"/>
    <mergeCell ref="A67:C67"/>
  </mergeCells>
  <pageMargins left="0.7" right="0.7" top="0.75" bottom="0.75" header="0.3" footer="0.3"/>
  <pageSetup paperSize="9" scale="90" fitToWidth="0" fitToHeight="0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theme="2" tint="-0.249977111117893"/>
  </sheetPr>
  <dimension ref="A1:K26"/>
  <sheetViews>
    <sheetView workbookViewId="0">
      <selection activeCell="N18" sqref="N18"/>
    </sheetView>
  </sheetViews>
  <sheetFormatPr defaultColWidth="9.109375" defaultRowHeight="15.6"/>
  <cols>
    <col min="1" max="1" width="12" style="75" customWidth="1"/>
    <col min="2" max="2" width="58.44140625" style="75" customWidth="1"/>
    <col min="3" max="3" width="6.33203125" style="91" customWidth="1"/>
    <col min="4" max="4" width="5.6640625" style="92" customWidth="1"/>
    <col min="5" max="5" width="12.33203125" style="75" customWidth="1"/>
    <col min="6" max="6" width="11.33203125" style="75" customWidth="1"/>
    <col min="7" max="7" width="15.33203125" style="75" customWidth="1"/>
    <col min="8" max="8" width="9.6640625" style="75" customWidth="1"/>
    <col min="9" max="9" width="11" style="75" customWidth="1"/>
    <col min="10" max="10" width="10.44140625" style="75" customWidth="1"/>
    <col min="11" max="11" width="10.6640625" style="75" customWidth="1"/>
    <col min="12" max="16384" width="9.109375" style="75"/>
  </cols>
  <sheetData>
    <row r="1" spans="1:11" s="2" customFormat="1" ht="14.4">
      <c r="A1" s="231" t="s">
        <v>12</v>
      </c>
      <c r="B1" s="350" t="s">
        <v>293</v>
      </c>
      <c r="C1" s="350"/>
      <c r="D1" s="350"/>
      <c r="E1" s="350"/>
      <c r="F1" s="350"/>
      <c r="G1" s="350"/>
      <c r="H1" s="350"/>
      <c r="I1" s="350"/>
      <c r="J1" s="350"/>
      <c r="K1" s="350"/>
    </row>
    <row r="2" spans="1:11" ht="15" customHeight="1">
      <c r="A2" s="70"/>
      <c r="B2" s="71"/>
      <c r="C2" s="3"/>
      <c r="D2" s="72"/>
      <c r="E2" s="72"/>
      <c r="F2" s="73"/>
      <c r="G2" s="74"/>
    </row>
    <row r="3" spans="1:11" ht="55.5" customHeight="1">
      <c r="A3" s="348" t="s">
        <v>294</v>
      </c>
      <c r="B3" s="349"/>
      <c r="C3" s="349"/>
      <c r="D3" s="349"/>
      <c r="E3" s="349"/>
      <c r="F3" s="349"/>
      <c r="G3" s="349"/>
      <c r="H3" s="349"/>
      <c r="I3" s="349"/>
      <c r="J3" s="349"/>
      <c r="K3" s="349"/>
    </row>
    <row r="4" spans="1:11" ht="15" customHeight="1">
      <c r="A4" s="76"/>
      <c r="B4" s="76"/>
      <c r="C4" s="77"/>
      <c r="D4" s="78"/>
      <c r="E4" s="78"/>
      <c r="F4" s="79"/>
      <c r="G4" s="79"/>
    </row>
    <row r="5" spans="1:11" ht="15" customHeight="1">
      <c r="A5" s="351" t="s">
        <v>295</v>
      </c>
      <c r="B5" s="352"/>
      <c r="C5" s="352"/>
      <c r="D5" s="352"/>
      <c r="E5" s="352"/>
      <c r="F5" s="352"/>
      <c r="G5" s="352"/>
      <c r="H5" s="352"/>
      <c r="I5" s="352"/>
      <c r="J5" s="352"/>
      <c r="K5" s="353"/>
    </row>
    <row r="6" spans="1:11" ht="15" customHeight="1">
      <c r="A6" s="54" t="s">
        <v>296</v>
      </c>
      <c r="B6" s="55"/>
      <c r="C6" s="55"/>
      <c r="D6" s="56"/>
      <c r="E6" s="57"/>
      <c r="F6" s="58"/>
      <c r="G6" s="80"/>
      <c r="H6" s="80"/>
      <c r="I6" s="80"/>
      <c r="J6" s="81"/>
      <c r="K6" s="301"/>
    </row>
    <row r="7" spans="1:11" ht="15" customHeight="1">
      <c r="A7" s="54" t="s">
        <v>297</v>
      </c>
      <c r="B7" s="55"/>
      <c r="C7" s="55"/>
      <c r="D7" s="56"/>
      <c r="E7" s="57"/>
      <c r="F7" s="58"/>
      <c r="G7" s="80"/>
      <c r="H7" s="80"/>
      <c r="I7" s="80"/>
      <c r="J7" s="81"/>
      <c r="K7" s="301"/>
    </row>
    <row r="8" spans="1:11" ht="15" customHeight="1">
      <c r="A8" s="54" t="s">
        <v>298</v>
      </c>
      <c r="B8" s="55"/>
      <c r="C8" s="55"/>
      <c r="D8" s="56"/>
      <c r="E8" s="57"/>
      <c r="F8" s="58"/>
      <c r="G8" s="80"/>
      <c r="H8" s="80"/>
      <c r="I8" s="80"/>
      <c r="J8" s="81"/>
      <c r="K8" s="66">
        <f>K6+K7</f>
        <v>0</v>
      </c>
    </row>
    <row r="9" spans="1:11" ht="15" customHeight="1">
      <c r="A9" s="54" t="s">
        <v>299</v>
      </c>
      <c r="B9" s="55"/>
      <c r="C9" s="55"/>
      <c r="D9" s="56"/>
      <c r="E9" s="57"/>
      <c r="F9" s="58"/>
      <c r="G9" s="80"/>
      <c r="H9" s="80"/>
      <c r="I9" s="80"/>
      <c r="J9" s="81"/>
      <c r="K9" s="301"/>
    </row>
    <row r="10" spans="1:11" ht="15" customHeight="1">
      <c r="A10" s="59" t="s">
        <v>262</v>
      </c>
      <c r="B10" s="60"/>
      <c r="C10" s="60"/>
      <c r="D10" s="56"/>
      <c r="E10" s="60"/>
      <c r="F10" s="58"/>
      <c r="G10" s="80"/>
      <c r="H10" s="80"/>
      <c r="I10" s="80"/>
      <c r="J10" s="81"/>
      <c r="K10" s="301"/>
    </row>
    <row r="11" spans="1:11" ht="15" customHeight="1">
      <c r="A11" s="59" t="s">
        <v>263</v>
      </c>
      <c r="B11" s="60"/>
      <c r="C11" s="60"/>
      <c r="D11" s="56"/>
      <c r="E11" s="60"/>
      <c r="F11" s="58"/>
      <c r="G11" s="80"/>
      <c r="H11" s="80"/>
      <c r="I11" s="80"/>
      <c r="J11" s="81"/>
      <c r="K11" s="301"/>
    </row>
    <row r="12" spans="1:11" ht="15" customHeight="1">
      <c r="A12" s="59" t="s">
        <v>264</v>
      </c>
      <c r="B12" s="60"/>
      <c r="C12" s="60"/>
      <c r="D12" s="56"/>
      <c r="E12" s="60"/>
      <c r="F12" s="58"/>
      <c r="G12" s="80"/>
      <c r="H12" s="80"/>
      <c r="I12" s="80"/>
      <c r="J12" s="81"/>
      <c r="K12" s="66">
        <f>J13/(1-J13)</f>
        <v>0</v>
      </c>
    </row>
    <row r="13" spans="1:11" ht="15" customHeight="1">
      <c r="A13" s="61" t="s">
        <v>265</v>
      </c>
      <c r="B13" s="62"/>
      <c r="C13" s="62"/>
      <c r="D13" s="56"/>
      <c r="E13" s="80"/>
      <c r="F13" s="58"/>
      <c r="G13" s="63"/>
      <c r="H13" s="80"/>
      <c r="I13" s="81"/>
      <c r="J13" s="65">
        <f>J14+J15+J16</f>
        <v>0</v>
      </c>
      <c r="K13" s="82"/>
    </row>
    <row r="14" spans="1:11" ht="15" customHeight="1">
      <c r="A14" s="54" t="s">
        <v>266</v>
      </c>
      <c r="B14" s="55"/>
      <c r="C14" s="60"/>
      <c r="D14" s="56"/>
      <c r="E14" s="80"/>
      <c r="F14" s="58"/>
      <c r="G14" s="64"/>
      <c r="H14" s="80"/>
      <c r="I14" s="81"/>
      <c r="J14" s="301"/>
      <c r="K14" s="83"/>
    </row>
    <row r="15" spans="1:11" ht="15" customHeight="1">
      <c r="A15" s="54" t="s">
        <v>267</v>
      </c>
      <c r="B15" s="55"/>
      <c r="C15" s="60"/>
      <c r="D15" s="56"/>
      <c r="E15" s="80"/>
      <c r="F15" s="58"/>
      <c r="G15" s="64"/>
      <c r="H15" s="80"/>
      <c r="I15" s="81"/>
      <c r="J15" s="301"/>
      <c r="K15" s="83"/>
    </row>
    <row r="16" spans="1:11" ht="15" customHeight="1">
      <c r="A16" s="54" t="s">
        <v>268</v>
      </c>
      <c r="B16" s="55"/>
      <c r="C16" s="60"/>
      <c r="D16" s="56"/>
      <c r="E16" s="80"/>
      <c r="F16" s="58"/>
      <c r="G16" s="64"/>
      <c r="H16" s="80"/>
      <c r="I16" s="81"/>
      <c r="J16" s="301"/>
      <c r="K16" s="84"/>
    </row>
    <row r="17" spans="1:11" ht="15" customHeight="1">
      <c r="A17" s="49"/>
      <c r="B17" s="50"/>
      <c r="C17" s="51"/>
      <c r="D17" s="52"/>
      <c r="E17" s="227"/>
      <c r="F17" s="53"/>
      <c r="G17" s="228"/>
    </row>
    <row r="18" spans="1:11" ht="15" customHeight="1">
      <c r="A18" s="67" t="s">
        <v>300</v>
      </c>
      <c r="B18" s="68" t="s">
        <v>301</v>
      </c>
      <c r="C18" s="354" t="s">
        <v>302</v>
      </c>
      <c r="D18" s="354"/>
      <c r="E18" s="354"/>
      <c r="F18" s="354"/>
      <c r="G18" s="354"/>
      <c r="H18" s="354"/>
      <c r="I18" s="354"/>
      <c r="J18" s="354"/>
      <c r="K18" s="69">
        <f>(1+K8+K10)*(1+K11)*(1+K12)</f>
        <v>1</v>
      </c>
    </row>
    <row r="19" spans="1:11" ht="15" customHeight="1">
      <c r="A19" s="67" t="s">
        <v>303</v>
      </c>
      <c r="B19" s="68" t="s">
        <v>304</v>
      </c>
      <c r="C19" s="354" t="s">
        <v>305</v>
      </c>
      <c r="D19" s="354"/>
      <c r="E19" s="354"/>
      <c r="F19" s="354"/>
      <c r="G19" s="354"/>
      <c r="H19" s="354"/>
      <c r="I19" s="354"/>
      <c r="J19" s="354"/>
      <c r="K19" s="69">
        <f>ROUND(((1+K9+K10)*(1+K11)*(1+K12)),2)</f>
        <v>1</v>
      </c>
    </row>
    <row r="20" spans="1:11" ht="15" customHeight="1">
      <c r="A20" s="67" t="s">
        <v>306</v>
      </c>
      <c r="B20" s="68" t="s">
        <v>307</v>
      </c>
      <c r="C20" s="354" t="s">
        <v>288</v>
      </c>
      <c r="D20" s="354"/>
      <c r="E20" s="354"/>
      <c r="F20" s="354"/>
      <c r="G20" s="354"/>
      <c r="H20" s="354"/>
      <c r="I20" s="354"/>
      <c r="J20" s="354"/>
      <c r="K20" s="69">
        <f>ROUND(((1+K10)*(1+K11)*(1+K12)),2)</f>
        <v>1</v>
      </c>
    </row>
    <row r="21" spans="1:11" ht="15" customHeight="1">
      <c r="A21" s="67" t="s">
        <v>308</v>
      </c>
      <c r="B21" s="68" t="s">
        <v>15</v>
      </c>
      <c r="C21" s="354" t="s">
        <v>285</v>
      </c>
      <c r="D21" s="354"/>
      <c r="E21" s="354"/>
      <c r="F21" s="354"/>
      <c r="G21" s="354"/>
      <c r="H21" s="354"/>
      <c r="I21" s="354"/>
      <c r="J21" s="354"/>
      <c r="K21" s="69">
        <f>ROUND(((1+K11)*(1+K12)),2)</f>
        <v>1</v>
      </c>
    </row>
    <row r="22" spans="1:11" ht="15" customHeight="1">
      <c r="A22" s="85"/>
      <c r="B22" s="76"/>
      <c r="C22" s="86"/>
      <c r="D22" s="87"/>
      <c r="E22" s="88"/>
      <c r="F22" s="89"/>
      <c r="G22" s="90"/>
    </row>
    <row r="23" spans="1:11" ht="15" customHeight="1">
      <c r="A23" s="345" t="s">
        <v>309</v>
      </c>
      <c r="B23" s="346"/>
      <c r="C23" s="346"/>
      <c r="D23" s="346"/>
      <c r="E23" s="346"/>
      <c r="F23" s="346"/>
      <c r="G23" s="346"/>
      <c r="H23" s="346"/>
      <c r="I23" s="346"/>
      <c r="J23" s="346"/>
      <c r="K23" s="347"/>
    </row>
    <row r="24" spans="1:11" ht="15" customHeight="1">
      <c r="A24" s="85"/>
      <c r="B24" s="76"/>
      <c r="C24" s="86"/>
      <c r="D24" s="87"/>
      <c r="E24" s="88"/>
      <c r="F24" s="89"/>
      <c r="G24" s="90"/>
    </row>
    <row r="25" spans="1:11" ht="15" customHeight="1"/>
    <row r="26" spans="1:11" ht="15" customHeight="1"/>
  </sheetData>
  <mergeCells count="8">
    <mergeCell ref="A23:K23"/>
    <mergeCell ref="A3:K3"/>
    <mergeCell ref="B1:K1"/>
    <mergeCell ref="A5:K5"/>
    <mergeCell ref="C18:J18"/>
    <mergeCell ref="C19:J19"/>
    <mergeCell ref="C20:J20"/>
    <mergeCell ref="C21:J21"/>
  </mergeCells>
  <pageMargins left="0.7" right="0.7" top="0.75" bottom="0.75" header="0.3" footer="0.3"/>
  <pageSetup paperSize="9" scale="54" fitToWidth="0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4f29865e-c404-44ba-911b-77ab834aa38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A3ACEF9C2EA1541BD659213A19F7304" ma:contentTypeVersion="12" ma:contentTypeDescription="Crie um novo documento." ma:contentTypeScope="" ma:versionID="d5d3d86e7eae0795f1d4ccdbda33be5f">
  <xsd:schema xmlns:xsd="http://www.w3.org/2001/XMLSchema" xmlns:xs="http://www.w3.org/2001/XMLSchema" xmlns:p="http://schemas.microsoft.com/office/2006/metadata/properties" xmlns:ns3="4f29865e-c404-44ba-911b-77ab834aa383" targetNamespace="http://schemas.microsoft.com/office/2006/metadata/properties" ma:root="true" ma:fieldsID="f97629d69ac4c1e1184e0db7c7288968" ns3:_="">
    <xsd:import namespace="4f29865e-c404-44ba-911b-77ab834aa383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BillingMetadata" minOccurs="0"/>
                <xsd:element ref="ns3:MediaServiceSystemTag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_activity" minOccurs="0"/>
                <xsd:element ref="ns3:MediaServiceLocation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29865e-c404-44ba-911b-77ab834aa383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12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SystemTags" ma:index="13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17" nillable="true" ma:displayName="_activity" ma:hidden="true" ma:internalName="_activity">
      <xsd:simpleType>
        <xsd:restriction base="dms:Note"/>
      </xsd:simpleType>
    </xsd:element>
    <xsd:element name="MediaServiceLocation" ma:index="18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943C259-16A2-45EA-AE45-A3B20F982351}">
  <ds:schemaRefs>
    <ds:schemaRef ds:uri="http://schemas.microsoft.com/office/2006/metadata/properties"/>
    <ds:schemaRef ds:uri="http://schemas.microsoft.com/office/infopath/2007/PartnerControls"/>
    <ds:schemaRef ds:uri="4f29865e-c404-44ba-911b-77ab834aa383"/>
  </ds:schemaRefs>
</ds:datastoreItem>
</file>

<file path=customXml/itemProps2.xml><?xml version="1.0" encoding="utf-8"?>
<ds:datastoreItem xmlns:ds="http://schemas.openxmlformats.org/officeDocument/2006/customXml" ds:itemID="{BE6606AC-E2D3-4A6A-97CE-28C00F8DACE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05B1CE9-8A1F-47C2-9654-CE3A4954AC4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f29865e-c404-44ba-911b-77ab834aa38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15</vt:i4>
      </vt:variant>
      <vt:variant>
        <vt:lpstr>Intervalos Nomeados</vt:lpstr>
      </vt:variant>
      <vt:variant>
        <vt:i4>2</vt:i4>
      </vt:variant>
    </vt:vector>
  </HeadingPairs>
  <TitlesOfParts>
    <vt:vector size="17" baseType="lpstr">
      <vt:lpstr>CAPA</vt:lpstr>
      <vt:lpstr>CUSTOS FIXOS </vt:lpstr>
      <vt:lpstr>CUSTOS VARIÁVEIS</vt:lpstr>
      <vt:lpstr>CURVA S</vt:lpstr>
      <vt:lpstr>CRONOGRAMA PREMISSAS</vt:lpstr>
      <vt:lpstr>CRONOGRAMA FÍSICO</vt:lpstr>
      <vt:lpstr>CRONOGRAMA FINANCEIRO</vt:lpstr>
      <vt:lpstr>1.1 COORD</vt:lpstr>
      <vt:lpstr>1.2 MOB SOCIAL</vt:lpstr>
      <vt:lpstr>1.3 AUX ADM</vt:lpstr>
      <vt:lpstr>1.4 ENC OPER</vt:lpstr>
      <vt:lpstr>1.5 MOT</vt:lpstr>
      <vt:lpstr>1.6 PEDR</vt:lpstr>
      <vt:lpstr>1.7 SERV</vt:lpstr>
      <vt:lpstr> FATOR K</vt:lpstr>
      <vt:lpstr>CAPA!Area_de_impressao</vt:lpstr>
      <vt:lpstr>'CUSTOS VARIÁVEIS'!Area_de_impressao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Isadora Amaral</dc:creator>
  <cp:keywords/>
  <dc:description/>
  <cp:lastModifiedBy>Alex Cardoso Pereira</cp:lastModifiedBy>
  <cp:revision/>
  <dcterms:created xsi:type="dcterms:W3CDTF">2026-08-20T15:32:24Z</dcterms:created>
  <dcterms:modified xsi:type="dcterms:W3CDTF">2026-09-22T19:56:13Z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0x0101007A3ACEF9C2EA1541BD659213A19F7304</vt:lpwstr>
  </property>
</Properties>
</file>